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75" windowHeight="9210" activeTab="0"/>
  </bookViews>
  <sheets>
    <sheet name="Sept" sheetId="1" r:id="rId1"/>
    <sheet name="Oct" sheetId="2" r:id="rId2"/>
    <sheet name="Nov" sheetId="3" r:id="rId3"/>
    <sheet name="Dec" sheetId="4" r:id="rId4"/>
    <sheet name="Feb" sheetId="5" r:id="rId5"/>
  </sheets>
  <externalReferences>
    <externalReference r:id="rId8"/>
  </externalReferences>
  <definedNames>
    <definedName name="AugSun1">DATE(CalendarYear,8,1)-WEEKDAY(DATE(CalendarYear,8,1))+1</definedName>
    <definedName name="CalendarYear">'[1]Jan'!$L$2</definedName>
    <definedName name="DecSun1">DATE(CalendarYear,12,1)-WEEKDAY(DATE(CalendarYear,12,1))+1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</definedNames>
  <calcPr fullCalcOnLoad="1"/>
</workbook>
</file>

<file path=xl/sharedStrings.xml><?xml version="1.0" encoding="utf-8"?>
<sst xmlns="http://schemas.openxmlformats.org/spreadsheetml/2006/main" count="102" uniqueCount="43">
  <si>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</si>
  <si>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</si>
  <si>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</si>
  <si>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</si>
  <si>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</si>
  <si>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</si>
  <si>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</si>
  <si>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</si>
  <si>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Fort Lauderdale:</t>
  </si>
  <si>
    <t>11 am - 2 pm</t>
  </si>
  <si>
    <t>Miramar:</t>
  </si>
  <si>
    <t>Town Center</t>
  </si>
  <si>
    <t>Farmer's Market</t>
  </si>
  <si>
    <t>Miramar Latin Beat</t>
  </si>
  <si>
    <t>SunTrust Jazz Brunch Riverwalk/Esplanade Park</t>
  </si>
  <si>
    <t>Memorial Miramar Hospital  9 am - 2:30 pm</t>
  </si>
  <si>
    <t>Oakland Park:</t>
  </si>
  <si>
    <t>"Gourmet on Wheels" Food Truck Event</t>
  </si>
  <si>
    <t>Starts at 5 pm</t>
  </si>
  <si>
    <t>PARKing Day</t>
  </si>
  <si>
    <t>Starts at 9 am</t>
  </si>
  <si>
    <t>Coconut Creek:</t>
  </si>
  <si>
    <t>Sabal Pines Park</t>
  </si>
  <si>
    <t>Halloween Blast at</t>
  </si>
  <si>
    <t>Davie:</t>
  </si>
  <si>
    <t>Davieween Happenings</t>
  </si>
  <si>
    <t>Pine Island Park</t>
  </si>
  <si>
    <t>1 - 4 pm</t>
  </si>
  <si>
    <t>LEGO</t>
  </si>
  <si>
    <t>Oktoberfest - gates open at 5 pm</t>
  </si>
  <si>
    <t>Oktoberfest - gates open at 1 pm</t>
  </si>
  <si>
    <t>Broward Pioneer Day at Oakland Park Elementary</t>
  </si>
  <si>
    <t>Davie</t>
  </si>
  <si>
    <t>Holiday Craft Show and Green Fair</t>
  </si>
  <si>
    <t>Bergeron Rodeo Grounds</t>
  </si>
  <si>
    <t>Winter Holiday Lighting of the Greens and Snow Play</t>
  </si>
  <si>
    <t>Town Hall/Bergeron Rodeo Grounds at 6:15 pm</t>
  </si>
  <si>
    <t>Downtown Countdown from 4 pm - midnight</t>
  </si>
  <si>
    <t>Holiday Illuminations</t>
  </si>
  <si>
    <t>Orange Blossom Festival, Parade and Rodeo</t>
  </si>
  <si>
    <t>Town Hall</t>
  </si>
  <si>
    <t>9 am - 5 pm</t>
  </si>
  <si>
    <t>Butterfly Festival at Sabal Pines Park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</si>
</sst>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4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49"/>
      <name val="Calibri"/>
      <family val="2"/>
    </font>
    <font>
      <sz val="11"/>
      <color indexed="49"/>
      <name val="Calibri"/>
      <family val="1"/>
    </font>
    <font>
      <sz val="10"/>
      <color indexed="53"/>
      <name val="Calibri"/>
      <family val="2"/>
    </font>
    <font>
      <sz val="40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8"/>
      <name val="Calibri"/>
      <family val="2"/>
    </font>
    <font>
      <sz val="11"/>
      <color theme="8"/>
      <name val="Calibri"/>
      <family val="1"/>
    </font>
    <font>
      <sz val="10"/>
      <color theme="9"/>
      <name val="Calibri"/>
      <family val="2"/>
    </font>
    <font>
      <sz val="40"/>
      <color theme="8"/>
      <name val="Calibri"/>
      <family val="2"/>
    </font>
    <font>
      <b/>
      <sz val="11"/>
      <color theme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/>
      <bottom/>
    </border>
    <border>
      <left style="thin">
        <color theme="8"/>
      </left>
      <right/>
      <top/>
      <bottom/>
    </border>
    <border>
      <left style="thin">
        <color theme="8"/>
      </left>
      <right style="thin">
        <color theme="7"/>
      </right>
      <top style="thin">
        <color theme="8"/>
      </top>
      <bottom/>
    </border>
    <border>
      <left style="thin">
        <color theme="7"/>
      </left>
      <right style="thin">
        <color theme="7"/>
      </right>
      <top style="thin">
        <color theme="8"/>
      </top>
      <bottom/>
    </border>
    <border>
      <left style="thin">
        <color theme="7"/>
      </left>
      <right style="thin">
        <color theme="8"/>
      </right>
      <top style="thin">
        <color theme="8"/>
      </top>
      <bottom/>
    </border>
    <border>
      <left style="thin">
        <color theme="8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/>
      <right style="thin">
        <color theme="8"/>
      </right>
      <top/>
      <bottom style="thin">
        <color theme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15" fillId="0" borderId="0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5" fillId="0" borderId="0" xfId="59">
      <alignment/>
      <protection/>
    </xf>
    <xf numFmtId="0" fontId="45" fillId="0" borderId="11" xfId="35" applyFont="1" applyFill="1" applyBorder="1" applyAlignment="1">
      <alignment horizontal="center" vertical="center"/>
    </xf>
    <xf numFmtId="0" fontId="45" fillId="0" borderId="12" xfId="35" applyFont="1" applyFill="1" applyBorder="1" applyAlignment="1">
      <alignment horizontal="center" vertical="center"/>
    </xf>
    <xf numFmtId="165" fontId="46" fillId="6" borderId="13" xfId="59" applyNumberFormat="1" applyFont="1" applyFill="1" applyBorder="1" applyAlignment="1">
      <alignment horizontal="left" vertical="top" wrapText="1"/>
      <protection/>
    </xf>
    <xf numFmtId="0" fontId="47" fillId="6" borderId="14" xfId="59" applyFont="1" applyFill="1" applyBorder="1" applyAlignment="1">
      <alignment horizontal="center" vertical="top" wrapText="1"/>
      <protection/>
    </xf>
    <xf numFmtId="0" fontId="47" fillId="6" borderId="14" xfId="22" applyFont="1" applyFill="1" applyBorder="1" applyAlignment="1">
      <alignment horizontal="center" vertical="top" wrapText="1"/>
    </xf>
    <xf numFmtId="165" fontId="46" fillId="0" borderId="13" xfId="59" applyNumberFormat="1" applyFont="1" applyFill="1" applyBorder="1" applyAlignment="1">
      <alignment horizontal="left" vertical="top" wrapText="1"/>
      <protection/>
    </xf>
    <xf numFmtId="0" fontId="47" fillId="0" borderId="14" xfId="59" applyFont="1" applyFill="1" applyBorder="1" applyAlignment="1">
      <alignment horizontal="center" vertical="top" wrapText="1"/>
      <protection/>
    </xf>
    <xf numFmtId="0" fontId="47" fillId="0" borderId="14" xfId="22" applyFont="1" applyFill="1" applyBorder="1" applyAlignment="1">
      <alignment horizontal="center" vertical="top" wrapText="1"/>
    </xf>
    <xf numFmtId="165" fontId="46" fillId="6" borderId="15" xfId="59" applyNumberFormat="1" applyFont="1" applyFill="1" applyBorder="1" applyAlignment="1">
      <alignment horizontal="left" vertical="top" wrapText="1"/>
      <protection/>
    </xf>
    <xf numFmtId="165" fontId="46" fillId="0" borderId="15" xfId="59" applyNumberFormat="1" applyFont="1" applyFill="1" applyBorder="1" applyAlignment="1">
      <alignment horizontal="left" vertical="top" wrapText="1"/>
      <protection/>
    </xf>
    <xf numFmtId="165" fontId="46" fillId="0" borderId="16" xfId="59" applyNumberFormat="1" applyFont="1" applyFill="1" applyBorder="1" applyAlignment="1">
      <alignment horizontal="left" vertical="top" wrapText="1"/>
      <protection/>
    </xf>
    <xf numFmtId="164" fontId="48" fillId="0" borderId="0" xfId="59" applyNumberFormat="1" applyFont="1" applyBorder="1" applyAlignment="1">
      <alignment horizontal="left" vertical="center"/>
      <protection/>
    </xf>
    <xf numFmtId="165" fontId="15" fillId="6" borderId="15" xfId="59" applyNumberFormat="1" applyFont="1" applyFill="1" applyBorder="1" applyAlignment="1">
      <alignment horizontal="left" vertical="top" wrapText="1"/>
      <protection/>
    </xf>
    <xf numFmtId="165" fontId="15" fillId="0" borderId="15" xfId="59" applyNumberFormat="1" applyFont="1" applyFill="1" applyBorder="1" applyAlignment="1">
      <alignment horizontal="left" vertical="top" wrapText="1"/>
      <protection/>
    </xf>
    <xf numFmtId="165" fontId="27" fillId="20" borderId="15" xfId="34" applyNumberFormat="1" applyBorder="1" applyAlignment="1">
      <alignment horizontal="left" vertical="top" wrapText="1"/>
    </xf>
    <xf numFmtId="0" fontId="15" fillId="0" borderId="15" xfId="22" applyFont="1" applyFill="1" applyBorder="1" applyAlignment="1">
      <alignment horizontal="left" vertical="top" wrapText="1"/>
    </xf>
    <xf numFmtId="165" fontId="15" fillId="0" borderId="14" xfId="59" applyNumberFormat="1" applyFont="1" applyFill="1" applyBorder="1" applyAlignment="1">
      <alignment horizontal="left" vertical="top" wrapText="1"/>
      <protection/>
    </xf>
    <xf numFmtId="165" fontId="15" fillId="6" borderId="14" xfId="59" applyNumberFormat="1" applyFont="1" applyFill="1" applyBorder="1" applyAlignment="1">
      <alignment horizontal="left" vertical="top" wrapText="1"/>
      <protection/>
    </xf>
    <xf numFmtId="165" fontId="46" fillId="0" borderId="14" xfId="59" applyNumberFormat="1" applyFont="1" applyFill="1" applyBorder="1" applyAlignment="1">
      <alignment horizontal="left" vertical="top" wrapText="1"/>
      <protection/>
    </xf>
    <xf numFmtId="165" fontId="27" fillId="33" borderId="15" xfId="34" applyNumberFormat="1" applyFill="1" applyBorder="1" applyAlignment="1">
      <alignment horizontal="center" vertical="top" wrapText="1"/>
    </xf>
    <xf numFmtId="165" fontId="45" fillId="0" borderId="17" xfId="35" applyNumberFormat="1" applyFont="1" applyFill="1" applyBorder="1" applyAlignment="1">
      <alignment horizontal="left" vertical="center" wrapText="1"/>
    </xf>
    <xf numFmtId="165" fontId="45" fillId="0" borderId="18" xfId="35" applyNumberFormat="1" applyFont="1" applyFill="1" applyBorder="1" applyAlignment="1">
      <alignment horizontal="left" vertical="center" wrapText="1"/>
    </xf>
    <xf numFmtId="165" fontId="45" fillId="0" borderId="19" xfId="35" applyNumberFormat="1" applyFont="1" applyFill="1" applyBorder="1" applyAlignment="1">
      <alignment horizontal="left" vertical="center" wrapText="1"/>
    </xf>
    <xf numFmtId="0" fontId="49" fillId="0" borderId="20" xfId="35" applyFont="1" applyFill="1" applyBorder="1" applyAlignment="1">
      <alignment horizontal="left" vertical="top" wrapText="1"/>
    </xf>
    <xf numFmtId="0" fontId="49" fillId="0" borderId="21" xfId="35" applyFont="1" applyFill="1" applyBorder="1" applyAlignment="1">
      <alignment horizontal="left" vertical="top" wrapText="1"/>
    </xf>
    <xf numFmtId="0" fontId="49" fillId="0" borderId="22" xfId="35" applyFont="1" applyFill="1" applyBorder="1" applyAlignment="1">
      <alignment horizontal="left" vertical="top" wrapText="1"/>
    </xf>
    <xf numFmtId="165" fontId="15" fillId="34" borderId="15" xfId="59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1409700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1409700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1409700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1409700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1409700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endarofevents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2">
          <cell r="L2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4" width="14.8515625" style="0" customWidth="1"/>
    <col min="5" max="7" width="25.421875" style="0" customWidth="1"/>
  </cols>
  <sheetData>
    <row r="1" spans="1:8" ht="51">
      <c r="A1" s="13" t="str">
        <f>UPPER(TEXT(DATE(CalendarYear,9,1),"mmmm yyyy"))</f>
        <v>SEPTEMBER 2012</v>
      </c>
      <c r="B1" s="13"/>
      <c r="C1" s="13"/>
      <c r="D1" s="13"/>
      <c r="E1" s="13"/>
      <c r="F1" s="1"/>
      <c r="G1" s="1"/>
      <c r="H1" s="1"/>
    </row>
    <row r="2" spans="1:8" ht="15">
      <c r="A2" s="2" t="s">
        <v>0</v>
      </c>
      <c r="B2" s="3" t="s">
        <v>1</v>
      </c>
      <c r="C2" s="3" t="s">
        <v>2</v>
      </c>
      <c r="D2" s="3" t="s">
        <v>3</v>
      </c>
      <c r="E2" s="21" t="s">
        <v>4</v>
      </c>
      <c r="F2" s="21" t="s">
        <v>5</v>
      </c>
      <c r="G2" s="21" t="s">
        <v>6</v>
      </c>
      <c r="H2" s="1"/>
    </row>
    <row r="3" spans="1:7" ht="15">
      <c r="A3" s="4">
        <f>IF(DAY(SepSun1)=1,"",IF(AND(YEAR(SepSun1+1)=CalendarYear,MONTH(SepSun1+1)=9),SepSun1+1,""))</f>
      </c>
      <c r="B3" s="4">
        <f>IF(DAY(SepSun1)=1,"",IF(AND(YEAR(SepSun1+2)=CalendarYear,MONTH(SepSun1+2)=9),SepSun1+2,""))</f>
      </c>
      <c r="C3" s="4">
        <f>IF(DAY(SepSun1)=1,"",IF(AND(YEAR(SepSun1+3)=CalendarYear,MONTH(SepSun1+3)=9),SepSun1+3,""))</f>
      </c>
      <c r="D3" s="4">
        <f>IF(DAY(SepSun1)=1,"",IF(AND(YEAR(SepSun1+4)=CalendarYear,MONTH(SepSun1+4)=9),SepSun1+4,""))</f>
      </c>
      <c r="E3" s="4">
        <f>IF(DAY(SepSun1)=1,"",IF(AND(YEAR(SepSun1+5)=CalendarYear,MONTH(SepSun1+5)=9),SepSun1+5,""))</f>
      </c>
      <c r="F3" s="4">
        <f>IF(DAY(SepSun1)=1,"",IF(AND(YEAR(SepSun1+6)=CalendarYear,MONTH(SepSun1+6)=9),SepSun1+6,""))</f>
        <v>41153</v>
      </c>
      <c r="G3" s="4">
        <f>IF(DAY(SepSun1)=1,IF(AND(YEAR(SepSun1)=CalendarYear,MONTH(SepSun1)=9),SepSun1,""),IF(AND(YEAR(SepSun1+7)=CalendarYear,MONTH(SepSun1+7)=9),SepSun1+7,""))</f>
        <v>41154</v>
      </c>
    </row>
    <row r="4" spans="1:7" ht="15">
      <c r="A4" s="10"/>
      <c r="B4" s="10"/>
      <c r="C4" s="10"/>
      <c r="D4" s="10"/>
      <c r="E4" s="10"/>
      <c r="F4" s="10"/>
      <c r="G4" s="16" t="s">
        <v>8</v>
      </c>
    </row>
    <row r="5" spans="1:7" ht="30">
      <c r="A5" s="10"/>
      <c r="B5" s="10"/>
      <c r="C5" s="10"/>
      <c r="D5" s="10"/>
      <c r="E5" s="10"/>
      <c r="F5" s="10"/>
      <c r="G5" s="14" t="s">
        <v>14</v>
      </c>
    </row>
    <row r="6" spans="1:7" ht="15">
      <c r="A6" s="5"/>
      <c r="B6" s="5"/>
      <c r="C6" s="5"/>
      <c r="D6" s="5"/>
      <c r="E6" s="5"/>
      <c r="F6" s="6"/>
      <c r="G6" s="14" t="s">
        <v>9</v>
      </c>
    </row>
    <row r="7" spans="1:7" ht="15">
      <c r="A7" s="7">
        <f>IF(DAY(SepSun1)=1,IF(AND(YEAR(SepSun1+1)=CalendarYear,MONTH(SepSun1+1)=9),SepSun1+1,""),IF(AND(YEAR(SepSun1+8)=CalendarYear,MONTH(SepSun1+8)=9),SepSun1+8,""))</f>
        <v>41155</v>
      </c>
      <c r="B7" s="7">
        <f>IF(DAY(SepSun1)=1,IF(AND(YEAR(SepSun1+2)=CalendarYear,MONTH(SepSun1+2)=9),SepSun1+2,""),IF(AND(YEAR(SepSun1+9)=CalendarYear,MONTH(SepSun1+9)=9),SepSun1+9,""))</f>
        <v>41156</v>
      </c>
      <c r="C7" s="7">
        <f>IF(DAY(SepSun1)=1,IF(AND(YEAR(SepSun1+3)=CalendarYear,MONTH(SepSun1+3)=9),SepSun1+3,""),IF(AND(YEAR(SepSun1+10)=CalendarYear,MONTH(SepSun1+10)=9),SepSun1+10,""))</f>
        <v>41157</v>
      </c>
      <c r="D7" s="7">
        <f>IF(DAY(SepSun1)=1,IF(AND(YEAR(SepSun1+4)=CalendarYear,MONTH(SepSun1+4)=9),SepSun1+4,""),IF(AND(YEAR(SepSun1+11)=CalendarYear,MONTH(SepSun1+11)=9),SepSun1+11,""))</f>
        <v>41158</v>
      </c>
      <c r="E7" s="7">
        <f>IF(DAY(SepSun1)=1,IF(AND(YEAR(SepSun1+5)=CalendarYear,MONTH(SepSun1+5)=9),SepSun1+5,""),IF(AND(YEAR(SepSun1+12)=CalendarYear,MONTH(SepSun1+12)=9),SepSun1+12,""))</f>
        <v>41159</v>
      </c>
      <c r="F7" s="7">
        <f>IF(DAY(SepSun1)=1,IF(AND(YEAR(SepSun1+6)=CalendarYear,MONTH(SepSun1+6)=9),SepSun1+6,""),IF(AND(YEAR(SepSun1+13)=CalendarYear,MONTH(SepSun1+13)=9),SepSun1+13,""))</f>
        <v>41160</v>
      </c>
      <c r="G7" s="7">
        <f>IF(DAY(SepSun1)=1,IF(AND(YEAR(SepSun1+7)=CalendarYear,MONTH(SepSun1+7)=9),SepSun1+7,""),IF(AND(YEAR(SepSun1+14)=CalendarYear,MONTH(SepSun1+14)=9),SepSun1+14,""))</f>
        <v>41161</v>
      </c>
    </row>
    <row r="8" spans="1:7" ht="15">
      <c r="A8" s="11"/>
      <c r="B8" s="11"/>
      <c r="C8" s="11"/>
      <c r="D8" s="11"/>
      <c r="E8" s="11"/>
      <c r="F8" s="16" t="s">
        <v>16</v>
      </c>
      <c r="G8" s="11"/>
    </row>
    <row r="9" spans="1:7" ht="30">
      <c r="A9" s="11"/>
      <c r="B9" s="11"/>
      <c r="C9" s="11"/>
      <c r="D9" s="11"/>
      <c r="E9" s="11"/>
      <c r="F9" s="15" t="s">
        <v>17</v>
      </c>
      <c r="G9" s="11"/>
    </row>
    <row r="10" spans="1:7" ht="15">
      <c r="A10" s="20"/>
      <c r="B10" s="20"/>
      <c r="C10" s="20"/>
      <c r="D10" s="20"/>
      <c r="E10" s="20"/>
      <c r="F10" s="18" t="s">
        <v>18</v>
      </c>
      <c r="G10" s="20"/>
    </row>
    <row r="11" spans="1:7" ht="15">
      <c r="A11" s="10">
        <f>IF(DAY(SepSun1)=1,IF(AND(YEAR(SepSun1+8)=CalendarYear,MONTH(SepSun1+8)=9),SepSun1+8,""),IF(AND(YEAR(SepSun1+15)=CalendarYear,MONTH(SepSun1+15)=9),SepSun1+15,""))</f>
        <v>41162</v>
      </c>
      <c r="B11" s="10">
        <f>IF(DAY(SepSun1)=1,IF(AND(YEAR(SepSun1+9)=CalendarYear,MONTH(SepSun1+9)=9),SepSun1+9,""),IF(AND(YEAR(SepSun1+16)=CalendarYear,MONTH(SepSun1+16)=9),SepSun1+16,""))</f>
        <v>41163</v>
      </c>
      <c r="C11" s="10">
        <f>IF(DAY(SepSun1)=1,IF(AND(YEAR(SepSun1+10)=CalendarYear,MONTH(SepSun1+10)=9),SepSun1+10,""),IF(AND(YEAR(SepSun1+17)=CalendarYear,MONTH(SepSun1+17)=9),SepSun1+17,""))</f>
        <v>41164</v>
      </c>
      <c r="D11" s="10">
        <f>IF(DAY(SepSun1)=1,IF(AND(YEAR(SepSun1+11)=CalendarYear,MONTH(SepSun1+11)=9),SepSun1+11,""),IF(AND(YEAR(SepSun1+18)=CalendarYear,MONTH(SepSun1+18)=9),SepSun1+18,""))</f>
        <v>41165</v>
      </c>
      <c r="E11" s="10">
        <f>IF(DAY(SepSun1)=1,IF(AND(YEAR(SepSun1+12)=CalendarYear,MONTH(SepSun1+12)=9),SepSun1+12,""),IF(AND(YEAR(SepSun1+19)=CalendarYear,MONTH(SepSun1+19)=9),SepSun1+19,""))</f>
        <v>41166</v>
      </c>
      <c r="F11" s="10">
        <f>IF(DAY(SepSun1)=1,IF(AND(YEAR(SepSun1+13)=CalendarYear,MONTH(SepSun1+13)=9),SepSun1+13,""),IF(AND(YEAR(SepSun1+20)=CalendarYear,MONTH(SepSun1+20)=9),SepSun1+20,""))</f>
        <v>41167</v>
      </c>
      <c r="G11" s="10">
        <f>IF(DAY(SepSun1)=1,IF(AND(YEAR(SepSun1+14)=CalendarYear,MONTH(SepSun1+14)=9),SepSun1+14,""),IF(AND(YEAR(SepSun1+21)=CalendarYear,MONTH(SepSun1+21)=9),SepSun1+21,""))</f>
        <v>41168</v>
      </c>
    </row>
    <row r="12" spans="1:7" ht="15">
      <c r="A12" s="10"/>
      <c r="B12" s="10"/>
      <c r="C12" s="10"/>
      <c r="D12" s="10"/>
      <c r="E12" s="10"/>
      <c r="F12" s="14" t="s">
        <v>10</v>
      </c>
      <c r="G12" s="10"/>
    </row>
    <row r="13" spans="1:7" ht="15">
      <c r="A13" s="10"/>
      <c r="B13" s="10"/>
      <c r="C13" s="10"/>
      <c r="D13" s="10"/>
      <c r="E13" s="10"/>
      <c r="F13" s="14" t="s">
        <v>13</v>
      </c>
      <c r="G13" s="10"/>
    </row>
    <row r="14" spans="1:7" ht="15">
      <c r="A14" s="10"/>
      <c r="B14" s="10"/>
      <c r="C14" s="10"/>
      <c r="D14" s="10"/>
      <c r="E14" s="10"/>
      <c r="F14" s="14" t="s">
        <v>11</v>
      </c>
      <c r="G14" s="10"/>
    </row>
    <row r="15" spans="1:7" ht="15">
      <c r="A15" s="5"/>
      <c r="B15" s="5"/>
      <c r="C15" s="5"/>
      <c r="D15" s="5"/>
      <c r="E15" s="5"/>
      <c r="F15" s="5"/>
      <c r="G15" s="6"/>
    </row>
    <row r="16" spans="1:7" ht="15">
      <c r="A16" s="11">
        <f>IF(DAY(SepSun1)=1,IF(AND(YEAR(SepSun1+15)=CalendarYear,MONTH(SepSun1+15)=9),SepSun1+15,""),IF(AND(YEAR(SepSun1+22)=CalendarYear,MONTH(SepSun1+22)=9),SepSun1+22,""))</f>
        <v>41169</v>
      </c>
      <c r="B16" s="11">
        <f>IF(DAY(SepSun1)=1,IF(AND(YEAR(SepSun1+16)=CalendarYear,MONTH(SepSun1+16)=9),SepSun1+16,""),IF(AND(YEAR(SepSun1+23)=CalendarYear,MONTH(SepSun1+23)=9),SepSun1+23,""))</f>
        <v>41170</v>
      </c>
      <c r="C16" s="11">
        <f>IF(DAY(SepSun1)=1,IF(AND(YEAR(SepSun1+17)=CalendarYear,MONTH(SepSun1+17)=9),SepSun1+17,""),IF(AND(YEAR(SepSun1+24)=CalendarYear,MONTH(SepSun1+24)=9),SepSun1+24,""))</f>
        <v>41171</v>
      </c>
      <c r="D16" s="11">
        <f>IF(DAY(SepSun1)=1,IF(AND(YEAR(SepSun1+18)=CalendarYear,MONTH(SepSun1+18)=9),SepSun1+18,""),IF(AND(YEAR(SepSun1+25)=CalendarYear,MONTH(SepSun1+25)=9),SepSun1+25,""))</f>
        <v>41172</v>
      </c>
      <c r="E16" s="11">
        <f>IF(DAY(SepSun1)=1,IF(AND(YEAR(SepSun1+19)=CalendarYear,MONTH(SepSun1+19)=9),SepSun1+19,""),IF(AND(YEAR(SepSun1+26)=CalendarYear,MONTH(SepSun1+26)=9),SepSun1+26,""))</f>
        <v>41173</v>
      </c>
      <c r="F16" s="11">
        <f>IF(DAY(SepSun1)=1,IF(AND(YEAR(SepSun1+20)=CalendarYear,MONTH(SepSun1+20)=9),SepSun1+20,""),IF(AND(YEAR(SepSun1+27)=CalendarYear,MONTH(SepSun1+27)=9),SepSun1+27,""))</f>
        <v>41174</v>
      </c>
      <c r="G16" s="11">
        <f>IF(DAY(SepSun1)=1,IF(AND(YEAR(SepSun1+21)=CalendarYear,MONTH(SepSun1+21)=9),SepSun1+21,""),IF(AND(YEAR(SepSun1+28)=CalendarYear,MONTH(SepSun1+28)=9),SepSun1+28,""))</f>
        <v>41175</v>
      </c>
    </row>
    <row r="17" spans="1:7" ht="15">
      <c r="A17" s="11"/>
      <c r="B17" s="11"/>
      <c r="C17" s="11"/>
      <c r="D17" s="11"/>
      <c r="E17" s="16" t="s">
        <v>16</v>
      </c>
      <c r="F17" s="11"/>
      <c r="G17" s="16" t="s">
        <v>10</v>
      </c>
    </row>
    <row r="18" spans="1:7" ht="15">
      <c r="A18" s="11"/>
      <c r="B18" s="11"/>
      <c r="C18" s="11"/>
      <c r="D18" s="11"/>
      <c r="E18" s="15" t="s">
        <v>19</v>
      </c>
      <c r="F18" s="11"/>
      <c r="G18" s="15" t="s">
        <v>12</v>
      </c>
    </row>
    <row r="19" spans="1:7" ht="30">
      <c r="A19" s="11"/>
      <c r="B19" s="11"/>
      <c r="C19" s="11"/>
      <c r="D19" s="11"/>
      <c r="E19" s="15" t="s">
        <v>20</v>
      </c>
      <c r="F19" s="11"/>
      <c r="G19" s="15" t="s">
        <v>15</v>
      </c>
    </row>
    <row r="20" spans="1:7" ht="15">
      <c r="A20" s="8"/>
      <c r="B20" s="8"/>
      <c r="C20" s="8"/>
      <c r="D20" s="8"/>
      <c r="E20" s="8"/>
      <c r="F20" s="9"/>
      <c r="G20" s="9"/>
    </row>
    <row r="21" spans="1:7" ht="15">
      <c r="A21" s="10">
        <f>IF(DAY(SepSun1)=1,IF(AND(YEAR(SepSun1+22)=CalendarYear,MONTH(SepSun1+22)=9),SepSun1+22,""),IF(AND(YEAR(SepSun1+29)=CalendarYear,MONTH(SepSun1+29)=9),SepSun1+29,""))</f>
        <v>41176</v>
      </c>
      <c r="B21" s="10">
        <f>IF(DAY(SepSun1)=1,IF(AND(YEAR(SepSun1+23)=CalendarYear,MONTH(SepSun1+23)=9),SepSun1+23,""),IF(AND(YEAR(SepSun1+30)=CalendarYear,MONTH(SepSun1+30)=9),SepSun1+30,""))</f>
        <v>41177</v>
      </c>
      <c r="C21" s="10">
        <f>IF(DAY(SepSun1)=1,IF(AND(YEAR(SepSun1+24)=CalendarYear,MONTH(SepSun1+24)=9),SepSun1+24,""),IF(AND(YEAR(SepSun1+31)=CalendarYear,MONTH(SepSun1+31)=9),SepSun1+31,""))</f>
        <v>41178</v>
      </c>
      <c r="D21" s="10">
        <f>IF(DAY(SepSun1)=1,IF(AND(YEAR(SepSun1+25)=CalendarYear,MONTH(SepSun1+25)=9),SepSun1+25,""),IF(AND(YEAR(SepSun1+32)=CalendarYear,MONTH(SepSun1+32)=9),SepSun1+32,""))</f>
        <v>41179</v>
      </c>
      <c r="E21" s="10">
        <f>IF(DAY(SepSun1)=1,IF(AND(YEAR(SepSun1+26)=CalendarYear,MONTH(SepSun1+26)=9),SepSun1+26,""),IF(AND(YEAR(SepSun1+33)=CalendarYear,MONTH(SepSun1+33)=9),SepSun1+33,""))</f>
        <v>41180</v>
      </c>
      <c r="F21" s="10">
        <f>IF(DAY(SepSun1)=1,IF(AND(YEAR(SepSun1+27)=CalendarYear,MONTH(SepSun1+27)=9),SepSun1+27,""),IF(AND(YEAR(SepSun1+34)=CalendarYear,MONTH(SepSun1+34)=9),SepSun1+34,""))</f>
        <v>41181</v>
      </c>
      <c r="G21" s="10">
        <f>IF(DAY(SepSun1)=1,IF(AND(YEAR(SepSun1+28)=CalendarYear,MONTH(SepSun1+28)=9),SepSun1+28,""),IF(AND(YEAR(SepSun1+35)=CalendarYear,MONTH(SepSun1+35)=9),SepSun1+35,""))</f>
        <v>41182</v>
      </c>
    </row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5"/>
      <c r="B25" s="5"/>
      <c r="C25" s="5"/>
      <c r="D25" s="5"/>
      <c r="E25" s="5"/>
      <c r="F25" s="6"/>
      <c r="G25" s="6"/>
    </row>
    <row r="26" spans="1:7" ht="15">
      <c r="A26" s="11">
        <f>IF(DAY(AugSun1)=1,IF(AND(YEAR(AugSun1+29)=CalendarYear,MONTH(AugSun1+29)=8),AugSun1+29,""),IF(AND(YEAR(AugSun1+36)=CalendarYear,MONTH(AugSun1+36)=8),AugSun1+36,""))</f>
      </c>
      <c r="B26" s="12">
        <f>IF(DAY(AugSun1)=1,IF(AND(YEAR(AugSun1+30)=CalendarYear,MONTH(AugSun1+30)=8),AugSun1+30,""),IF(AND(YEAR(AugSun1+37)=CalendarYear,MONTH(AugSun1+37)=8),AugSun1+37,""))</f>
      </c>
      <c r="C26" s="22" t="s">
        <v>7</v>
      </c>
      <c r="D26" s="23"/>
      <c r="E26" s="23"/>
      <c r="F26" s="23"/>
      <c r="G26" s="24"/>
    </row>
    <row r="27" spans="1:7" ht="15">
      <c r="A27" s="8"/>
      <c r="B27" s="8"/>
      <c r="C27" s="25"/>
      <c r="D27" s="26"/>
      <c r="E27" s="26"/>
      <c r="F27" s="26"/>
      <c r="G27" s="27"/>
    </row>
  </sheetData>
  <sheetProtection/>
  <mergeCells count="2">
    <mergeCell ref="C26:G26"/>
    <mergeCell ref="C27:G27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" sqref="F1"/>
    </sheetView>
  </sheetViews>
  <sheetFormatPr defaultColWidth="9.140625" defaultRowHeight="15"/>
  <cols>
    <col min="1" max="4" width="14.8515625" style="0" customWidth="1"/>
    <col min="5" max="7" width="25.421875" style="0" customWidth="1"/>
  </cols>
  <sheetData>
    <row r="1" spans="1:7" ht="51">
      <c r="A1" s="13" t="str">
        <f>UPPER(TEXT(DATE(CalendarYear,10,1),"mmmm yyyy"))</f>
        <v>OCTOBER 2012</v>
      </c>
      <c r="B1" s="13"/>
      <c r="C1" s="13"/>
      <c r="D1" s="13"/>
      <c r="E1" s="13"/>
      <c r="F1" s="1"/>
      <c r="G1" s="1"/>
    </row>
    <row r="2" spans="1:7" ht="15">
      <c r="A2" s="2" t="s">
        <v>0</v>
      </c>
      <c r="B2" s="3" t="s">
        <v>1</v>
      </c>
      <c r="C2" s="3" t="s">
        <v>2</v>
      </c>
      <c r="D2" s="3" t="s">
        <v>3</v>
      </c>
      <c r="E2" s="21" t="s">
        <v>4</v>
      </c>
      <c r="F2" s="21" t="s">
        <v>5</v>
      </c>
      <c r="G2" s="21" t="s">
        <v>6</v>
      </c>
    </row>
    <row r="3" spans="1:7" ht="15">
      <c r="A3" s="4">
        <f>IF(DAY(OctSun1)=1,"",IF(AND(YEAR(OctSun1+1)=CalendarYear,MONTH(OctSun1+1)=10),OctSun1+1,""))</f>
        <v>41183</v>
      </c>
      <c r="B3" s="4">
        <f>IF(DAY(OctSun1)=1,"",IF(AND(YEAR(OctSun1+2)=CalendarYear,MONTH(OctSun1+2)=10),OctSun1+2,""))</f>
        <v>41184</v>
      </c>
      <c r="C3" s="4">
        <f>IF(DAY(OctSun1)=1,"",IF(AND(YEAR(OctSun1+3)=CalendarYear,MONTH(OctSun1+3)=10),OctSun1+3,""))</f>
        <v>41185</v>
      </c>
      <c r="D3" s="4">
        <f>IF(DAY(OctSun1)=1,"",IF(AND(YEAR(OctSun1+4)=CalendarYear,MONTH(OctSun1+4)=10),OctSun1+4,""))</f>
        <v>41186</v>
      </c>
      <c r="E3" s="4">
        <f>IF(DAY(OctSun1)=1,"",IF(AND(YEAR(OctSun1+5)=CalendarYear,MONTH(OctSun1+5)=10),OctSun1+5,""))</f>
        <v>41187</v>
      </c>
      <c r="F3" s="4">
        <f>IF(DAY(OctSun1)=1,"",IF(AND(YEAR(OctSun1+6)=CalendarYear,MONTH(OctSun1+6)=10),OctSun1+6,""))</f>
        <v>41188</v>
      </c>
      <c r="G3" s="4">
        <f>IF(DAY(OctSun1)=1,IF(AND(YEAR(OctSun1)=CalendarYear,MONTH(OctSun1)=10),OctSun1,""),IF(AND(YEAR(OctSun1+7)=CalendarYear,MONTH(OctSun1+7)=10),OctSun1+7,""))</f>
        <v>41189</v>
      </c>
    </row>
    <row r="4" spans="1:7" ht="15">
      <c r="A4" s="10"/>
      <c r="B4" s="10"/>
      <c r="C4" s="10"/>
      <c r="D4" s="10"/>
      <c r="E4" s="16" t="s">
        <v>16</v>
      </c>
      <c r="F4" s="16" t="s">
        <v>16</v>
      </c>
      <c r="G4" s="16" t="s">
        <v>8</v>
      </c>
    </row>
    <row r="5" spans="1:7" ht="30">
      <c r="A5" s="10"/>
      <c r="B5" s="10"/>
      <c r="C5" s="10"/>
      <c r="D5" s="10"/>
      <c r="E5" s="14" t="s">
        <v>29</v>
      </c>
      <c r="F5" s="14" t="s">
        <v>30</v>
      </c>
      <c r="G5" s="14" t="s">
        <v>14</v>
      </c>
    </row>
    <row r="6" spans="1:7" ht="15">
      <c r="A6" s="5"/>
      <c r="B6" s="5"/>
      <c r="C6" s="5"/>
      <c r="D6" s="5"/>
      <c r="E6" s="5"/>
      <c r="F6" s="6"/>
      <c r="G6" s="14" t="s">
        <v>9</v>
      </c>
    </row>
    <row r="7" spans="1:7" ht="15">
      <c r="A7" s="7">
        <f>IF(DAY(OctSun1)=1,IF(AND(YEAR(OctSun1+1)=CalendarYear,MONTH(OctSun1+1)=10),OctSun1+1,""),IF(AND(YEAR(OctSun1+8)=CalendarYear,MONTH(OctSun1+8)=10),OctSun1+8,""))</f>
        <v>41190</v>
      </c>
      <c r="B7" s="7">
        <f>IF(DAY(OctSun1)=1,IF(AND(YEAR(OctSun1+2)=CalendarYear,MONTH(OctSun1+2)=10),OctSun1+2,""),IF(AND(YEAR(OctSun1+9)=CalendarYear,MONTH(OctSun1+9)=10),OctSun1+9,""))</f>
        <v>41191</v>
      </c>
      <c r="C7" s="7">
        <f>IF(DAY(OctSun1)=1,IF(AND(YEAR(OctSun1+3)=CalendarYear,MONTH(OctSun1+3)=10),OctSun1+3,""),IF(AND(YEAR(OctSun1+10)=CalendarYear,MONTH(OctSun1+10)=10),OctSun1+10,""))</f>
        <v>41192</v>
      </c>
      <c r="D7" s="7">
        <f>IF(DAY(OctSun1)=1,IF(AND(YEAR(OctSun1+4)=CalendarYear,MONTH(OctSun1+4)=10),OctSun1+4,""),IF(AND(YEAR(OctSun1+11)=CalendarYear,MONTH(OctSun1+11)=10),OctSun1+11,""))</f>
        <v>41193</v>
      </c>
      <c r="E7" s="7">
        <f>IF(DAY(OctSun1)=1,IF(AND(YEAR(OctSun1+5)=CalendarYear,MONTH(OctSun1+5)=10),OctSun1+5,""),IF(AND(YEAR(OctSun1+12)=CalendarYear,MONTH(OctSun1+12)=10),OctSun1+12,""))</f>
        <v>41194</v>
      </c>
      <c r="F7" s="7">
        <f>IF(DAY(OctSun1)=1,IF(AND(YEAR(OctSun1+6)=CalendarYear,MONTH(OctSun1+6)=10),OctSun1+6,""),IF(AND(YEAR(OctSun1+13)=CalendarYear,MONTH(OctSun1+13)=10),OctSun1+13,""))</f>
        <v>41195</v>
      </c>
      <c r="G7" s="7">
        <f>IF(DAY(OctSun1)=1,IF(AND(YEAR(OctSun1+7)=CalendarYear,MONTH(OctSun1+7)=10),OctSun1+7,""),IF(AND(YEAR(OctSun1+14)=CalendarYear,MONTH(OctSun1+14)=10),OctSun1+14,""))</f>
        <v>41196</v>
      </c>
    </row>
    <row r="8" spans="1:7" ht="15">
      <c r="A8" s="11"/>
      <c r="B8" s="11"/>
      <c r="C8" s="16" t="s">
        <v>10</v>
      </c>
      <c r="D8" s="11"/>
      <c r="E8" s="11"/>
      <c r="F8" s="11"/>
      <c r="G8" s="11"/>
    </row>
    <row r="9" spans="1:7" ht="15">
      <c r="A9" s="11"/>
      <c r="B9" s="11"/>
      <c r="C9" s="28" t="s">
        <v>28</v>
      </c>
      <c r="D9" s="11"/>
      <c r="E9" s="11"/>
      <c r="F9" s="11"/>
      <c r="G9" s="11"/>
    </row>
    <row r="10" spans="1:7" ht="15">
      <c r="A10" s="8"/>
      <c r="B10" s="8"/>
      <c r="C10" s="8"/>
      <c r="D10" s="8"/>
      <c r="E10" s="8"/>
      <c r="F10" s="9"/>
      <c r="G10" s="9"/>
    </row>
    <row r="11" spans="1:7" ht="15">
      <c r="A11" s="10">
        <f>IF(DAY(OctSun1)=1,IF(AND(YEAR(OctSun1+8)=CalendarYear,MONTH(OctSun1+8)=10),OctSun1+8,""),IF(AND(YEAR(OctSun1+15)=CalendarYear,MONTH(OctSun1+15)=10),OctSun1+15,""))</f>
        <v>41197</v>
      </c>
      <c r="B11" s="10">
        <f>IF(DAY(OctSun1)=1,IF(AND(YEAR(OctSun1+9)=CalendarYear,MONTH(OctSun1+9)=10),OctSun1+9,""),IF(AND(YEAR(OctSun1+16)=CalendarYear,MONTH(OctSun1+16)=10),OctSun1+16,""))</f>
        <v>41198</v>
      </c>
      <c r="C11" s="10">
        <f>IF(DAY(OctSun1)=1,IF(AND(YEAR(OctSun1+10)=CalendarYear,MONTH(OctSun1+10)=10),OctSun1+10,""),IF(AND(YEAR(OctSun1+17)=CalendarYear,MONTH(OctSun1+17)=10),OctSun1+17,""))</f>
        <v>41199</v>
      </c>
      <c r="D11" s="10">
        <f>IF(DAY(OctSun1)=1,IF(AND(YEAR(OctSun1+11)=CalendarYear,MONTH(OctSun1+11)=10),OctSun1+11,""),IF(AND(YEAR(OctSun1+18)=CalendarYear,MONTH(OctSun1+18)=10),OctSun1+18,""))</f>
        <v>41200</v>
      </c>
      <c r="E11" s="10">
        <f>IF(DAY(OctSun1)=1,IF(AND(YEAR(OctSun1+12)=CalendarYear,MONTH(OctSun1+12)=10),OctSun1+12,""),IF(AND(YEAR(OctSun1+19)=CalendarYear,MONTH(OctSun1+19)=10),OctSun1+19,""))</f>
        <v>41201</v>
      </c>
      <c r="F11" s="10">
        <f>IF(DAY(OctSun1)=1,IF(AND(YEAR(OctSun1+13)=CalendarYear,MONTH(OctSun1+13)=10),OctSun1+13,""),IF(AND(YEAR(OctSun1+20)=CalendarYear,MONTH(OctSun1+20)=10),OctSun1+20,""))</f>
        <v>41202</v>
      </c>
      <c r="G11" s="10">
        <f>IF(DAY(OctSun1)=1,IF(AND(YEAR(OctSun1+14)=CalendarYear,MONTH(OctSun1+14)=10),OctSun1+14,""),IF(AND(YEAR(OctSun1+21)=CalendarYear,MONTH(OctSun1+21)=10),OctSun1+21,""))</f>
        <v>41203</v>
      </c>
    </row>
    <row r="12" spans="1:7" ht="15">
      <c r="A12" s="10"/>
      <c r="B12" s="10"/>
      <c r="C12" s="10"/>
      <c r="D12" s="10"/>
      <c r="E12" s="10"/>
      <c r="F12" s="16" t="s">
        <v>16</v>
      </c>
      <c r="G12" s="10"/>
    </row>
    <row r="13" spans="1:7" ht="30">
      <c r="A13" s="10"/>
      <c r="B13" s="10"/>
      <c r="C13" s="10"/>
      <c r="D13" s="10"/>
      <c r="E13" s="10"/>
      <c r="F13" s="14" t="s">
        <v>31</v>
      </c>
      <c r="G13" s="10"/>
    </row>
    <row r="14" spans="1:7" ht="15">
      <c r="A14" s="5"/>
      <c r="B14" s="5"/>
      <c r="C14" s="5"/>
      <c r="D14" s="5"/>
      <c r="E14" s="5"/>
      <c r="F14" s="6"/>
      <c r="G14" s="6"/>
    </row>
    <row r="15" spans="1:7" ht="15">
      <c r="A15" s="11">
        <f>IF(DAY(OctSun1)=1,IF(AND(YEAR(OctSun1+15)=CalendarYear,MONTH(OctSun1+15)=10),OctSun1+15,""),IF(AND(YEAR(OctSun1+22)=CalendarYear,MONTH(OctSun1+22)=10),OctSun1+22,""))</f>
        <v>41204</v>
      </c>
      <c r="B15" s="11">
        <f>IF(DAY(OctSun1)=1,IF(AND(YEAR(OctSun1+16)=CalendarYear,MONTH(OctSun1+16)=10),OctSun1+16,""),IF(AND(YEAR(OctSun1+23)=CalendarYear,MONTH(OctSun1+23)=10),OctSun1+23,""))</f>
        <v>41205</v>
      </c>
      <c r="C15" s="11">
        <f>IF(DAY(OctSun1)=1,IF(AND(YEAR(OctSun1+17)=CalendarYear,MONTH(OctSun1+17)=10),OctSun1+17,""),IF(AND(YEAR(OctSun1+24)=CalendarYear,MONTH(OctSun1+24)=10),OctSun1+24,""))</f>
        <v>41206</v>
      </c>
      <c r="D15" s="11">
        <f>IF(DAY(OctSun1)=1,IF(AND(YEAR(OctSun1+18)=CalendarYear,MONTH(OctSun1+18)=10),OctSun1+18,""),IF(AND(YEAR(OctSun1+25)=CalendarYear,MONTH(OctSun1+25)=10),OctSun1+25,""))</f>
        <v>41207</v>
      </c>
      <c r="E15" s="11">
        <f>IF(DAY(OctSun1)=1,IF(AND(YEAR(OctSun1+19)=CalendarYear,MONTH(OctSun1+19)=10),OctSun1+19,""),IF(AND(YEAR(OctSun1+26)=CalendarYear,MONTH(OctSun1+26)=10),OctSun1+26,""))</f>
        <v>41208</v>
      </c>
      <c r="F15" s="11">
        <f>IF(DAY(OctSun1)=1,IF(AND(YEAR(OctSun1+20)=CalendarYear,MONTH(OctSun1+20)=10),OctSun1+20,""),IF(AND(YEAR(OctSun1+27)=CalendarYear,MONTH(OctSun1+27)=10),OctSun1+27,""))</f>
        <v>41209</v>
      </c>
      <c r="G15" s="11">
        <f>IF(DAY(OctSun1)=1,IF(AND(YEAR(OctSun1+21)=CalendarYear,MONTH(OctSun1+21)=10),OctSun1+21,""),IF(AND(YEAR(OctSun1+28)=CalendarYear,MONTH(OctSun1+28)=10),OctSun1+28,""))</f>
        <v>41210</v>
      </c>
    </row>
    <row r="16" spans="1:7" ht="15">
      <c r="A16" s="11"/>
      <c r="B16" s="11"/>
      <c r="C16" s="11"/>
      <c r="D16" s="11"/>
      <c r="E16" s="11"/>
      <c r="F16" s="16" t="s">
        <v>21</v>
      </c>
      <c r="G16" s="16" t="s">
        <v>24</v>
      </c>
    </row>
    <row r="17" spans="1:7" ht="15">
      <c r="A17" s="11"/>
      <c r="B17" s="11"/>
      <c r="C17" s="11"/>
      <c r="D17" s="11"/>
      <c r="E17" s="11"/>
      <c r="F17" s="15" t="s">
        <v>23</v>
      </c>
      <c r="G17" s="15" t="s">
        <v>25</v>
      </c>
    </row>
    <row r="18" spans="1:7" ht="15">
      <c r="A18" s="11"/>
      <c r="B18" s="11"/>
      <c r="C18" s="11"/>
      <c r="D18" s="11"/>
      <c r="E18" s="11"/>
      <c r="F18" s="15" t="s">
        <v>22</v>
      </c>
      <c r="G18" s="15" t="s">
        <v>26</v>
      </c>
    </row>
    <row r="19" spans="1:7" ht="15">
      <c r="A19" s="8"/>
      <c r="B19" s="8"/>
      <c r="C19" s="8"/>
      <c r="D19" s="8"/>
      <c r="E19" s="8"/>
      <c r="F19" s="9"/>
      <c r="G19" s="18" t="s">
        <v>27</v>
      </c>
    </row>
    <row r="20" spans="1:7" ht="15">
      <c r="A20" s="10">
        <f>IF(DAY(OctSun1)=1,IF(AND(YEAR(OctSun1+22)=CalendarYear,MONTH(OctSun1+22)=10),OctSun1+22,""),IF(AND(YEAR(OctSun1+29)=CalendarYear,MONTH(OctSun1+29)=10),OctSun1+29,""))</f>
        <v>41211</v>
      </c>
      <c r="B20" s="10">
        <f>IF(DAY(OctSun1)=1,IF(AND(YEAR(OctSun1+23)=CalendarYear,MONTH(OctSun1+23)=10),OctSun1+23,""),IF(AND(YEAR(OctSun1+30)=CalendarYear,MONTH(OctSun1+30)=10),OctSun1+30,""))</f>
        <v>41212</v>
      </c>
      <c r="C20" s="10">
        <f>IF(DAY(OctSun1)=1,IF(AND(YEAR(OctSun1+24)=CalendarYear,MONTH(OctSun1+24)=10),OctSun1+24,""),IF(AND(YEAR(OctSun1+31)=CalendarYear,MONTH(OctSun1+31)=10),OctSun1+31,""))</f>
        <v>41213</v>
      </c>
      <c r="D20" s="10">
        <f>IF(DAY(OctSun1)=1,IF(AND(YEAR(OctSun1+25)=CalendarYear,MONTH(OctSun1+25)=10),OctSun1+25,""),IF(AND(YEAR(OctSun1+32)=CalendarYear,MONTH(OctSun1+32)=10),OctSun1+32,""))</f>
      </c>
      <c r="E20" s="10">
        <f>IF(DAY(OctSun1)=1,IF(AND(YEAR(OctSun1+26)=CalendarYear,MONTH(OctSun1+26)=10),OctSun1+26,""),IF(AND(YEAR(OctSun1+33)=CalendarYear,MONTH(OctSun1+33)=10),OctSun1+33,""))</f>
      </c>
      <c r="F20" s="10">
        <f>IF(DAY(OctSun1)=1,IF(AND(YEAR(OctSun1+27)=CalendarYear,MONTH(OctSun1+27)=10),OctSun1+27,""),IF(AND(YEAR(OctSun1+34)=CalendarYear,MONTH(OctSun1+34)=10),OctSun1+34,""))</f>
      </c>
      <c r="G20" s="10">
        <f>IF(DAY(OctSun1)=1,IF(AND(YEAR(OctSun1+28)=CalendarYear,MONTH(OctSun1+28)=10),OctSun1+28,""),IF(AND(YEAR(OctSun1+35)=CalendarYear,MONTH(OctSun1+35)=10),OctSun1+35,""))</f>
      </c>
    </row>
    <row r="21" spans="1:7" ht="15">
      <c r="A21" s="10"/>
      <c r="B21" s="10"/>
      <c r="C21" s="10"/>
      <c r="D21" s="10"/>
      <c r="E21" s="10"/>
      <c r="F21" s="10"/>
      <c r="G21" s="10"/>
    </row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5"/>
      <c r="B23" s="5"/>
      <c r="C23" s="5"/>
      <c r="D23" s="5"/>
      <c r="E23" s="5"/>
      <c r="F23" s="6"/>
      <c r="G23" s="6"/>
    </row>
    <row r="24" spans="1:7" ht="15">
      <c r="A24" s="11">
        <f>IF(DAY(AugSun1)=1,IF(AND(YEAR(AugSun1+29)=CalendarYear,MONTH(AugSun1+29)=8),AugSun1+29,""),IF(AND(YEAR(AugSun1+36)=CalendarYear,MONTH(AugSun1+36)=8),AugSun1+36,""))</f>
      </c>
      <c r="B24" s="12">
        <f>IF(DAY(AugSun1)=1,IF(AND(YEAR(AugSun1+30)=CalendarYear,MONTH(AugSun1+30)=8),AugSun1+30,""),IF(AND(YEAR(AugSun1+37)=CalendarYear,MONTH(AugSun1+37)=8),AugSun1+37,""))</f>
      </c>
      <c r="C24" s="22" t="s">
        <v>7</v>
      </c>
      <c r="D24" s="23"/>
      <c r="E24" s="23"/>
      <c r="F24" s="23"/>
      <c r="G24" s="24"/>
    </row>
    <row r="25" spans="1:7" ht="15">
      <c r="A25" s="8"/>
      <c r="B25" s="8"/>
      <c r="C25" s="25"/>
      <c r="D25" s="26"/>
      <c r="E25" s="26"/>
      <c r="F25" s="26"/>
      <c r="G25" s="27"/>
    </row>
  </sheetData>
  <sheetProtection/>
  <mergeCells count="2">
    <mergeCell ref="C24:G24"/>
    <mergeCell ref="C25:G2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" sqref="G1"/>
    </sheetView>
  </sheetViews>
  <sheetFormatPr defaultColWidth="9.140625" defaultRowHeight="15"/>
  <cols>
    <col min="1" max="4" width="14.8515625" style="0" customWidth="1"/>
    <col min="5" max="7" width="25.421875" style="0" customWidth="1"/>
  </cols>
  <sheetData>
    <row r="1" spans="1:7" ht="51">
      <c r="A1" s="13" t="str">
        <f>UPPER(TEXT(DATE(CalendarYear,11,1),"mmmm yyyy"))</f>
        <v>NOVEMBER 2012</v>
      </c>
      <c r="B1" s="13"/>
      <c r="C1" s="13"/>
      <c r="D1" s="13"/>
      <c r="E1" s="13"/>
      <c r="F1" s="1"/>
      <c r="G1" s="1"/>
    </row>
    <row r="2" spans="1:7" ht="15">
      <c r="A2" s="2" t="s">
        <v>0</v>
      </c>
      <c r="B2" s="3" t="s">
        <v>1</v>
      </c>
      <c r="C2" s="3" t="s">
        <v>2</v>
      </c>
      <c r="D2" s="3" t="s">
        <v>3</v>
      </c>
      <c r="E2" s="21" t="s">
        <v>4</v>
      </c>
      <c r="F2" s="21" t="s">
        <v>5</v>
      </c>
      <c r="G2" s="21" t="s">
        <v>6</v>
      </c>
    </row>
    <row r="3" spans="1:7" ht="15">
      <c r="A3" s="4">
        <f>IF(DAY(NovSun1)=1,"",IF(AND(YEAR(NovSun1+1)=CalendarYear,MONTH(NovSun1+1)=11),NovSun1+1,""))</f>
      </c>
      <c r="B3" s="4">
        <f>IF(DAY(NovSun1)=1,"",IF(AND(YEAR(NovSun1+2)=CalendarYear,MONTH(NovSun1+2)=11),NovSun1+2,""))</f>
      </c>
      <c r="C3" s="4">
        <f>IF(DAY(NovSun1)=1,"",IF(AND(YEAR(NovSun1+3)=CalendarYear,MONTH(NovSun1+3)=11),NovSun1+3,""))</f>
      </c>
      <c r="D3" s="4">
        <f>IF(DAY(NovSun1)=1,"",IF(AND(YEAR(NovSun1+4)=CalendarYear,MONTH(NovSun1+4)=11),NovSun1+4,""))</f>
        <v>41214</v>
      </c>
      <c r="E3" s="4">
        <f>IF(DAY(NovSun1)=1,"",IF(AND(YEAR(NovSun1+5)=CalendarYear,MONTH(NovSun1+5)=11),NovSun1+5,""))</f>
        <v>41215</v>
      </c>
      <c r="F3" s="4">
        <f>IF(DAY(NovSun1)=1,"",IF(AND(YEAR(NovSun1+6)=CalendarYear,MONTH(NovSun1+6)=11),NovSun1+6,""))</f>
        <v>41216</v>
      </c>
      <c r="G3" s="4">
        <f>IF(DAY(NovSun1)=1,IF(AND(YEAR(NovSun1)=CalendarYear,MONTH(NovSun1)=11),NovSun1,""),IF(AND(YEAR(NovSun1+7)=CalendarYear,MONTH(NovSun1+7)=11),NovSun1+7,""))</f>
        <v>41217</v>
      </c>
    </row>
    <row r="4" spans="1:7" ht="15">
      <c r="A4" s="10"/>
      <c r="B4" s="10"/>
      <c r="C4" s="10"/>
      <c r="D4" s="10"/>
      <c r="E4" s="10"/>
      <c r="F4" s="10"/>
      <c r="G4" s="16" t="s">
        <v>8</v>
      </c>
    </row>
    <row r="5" spans="1:7" ht="30">
      <c r="A5" s="10"/>
      <c r="B5" s="10"/>
      <c r="C5" s="10"/>
      <c r="D5" s="10"/>
      <c r="E5" s="10"/>
      <c r="F5" s="10"/>
      <c r="G5" s="14" t="s">
        <v>14</v>
      </c>
    </row>
    <row r="6" spans="1:7" ht="15">
      <c r="A6" s="5"/>
      <c r="B6" s="5"/>
      <c r="C6" s="5"/>
      <c r="D6" s="5"/>
      <c r="E6" s="5"/>
      <c r="F6" s="6"/>
      <c r="G6" s="14" t="s">
        <v>9</v>
      </c>
    </row>
    <row r="7" spans="1:7" ht="15">
      <c r="A7" s="7">
        <f>IF(DAY(NovSun1)=1,IF(AND(YEAR(NovSun1+1)=CalendarYear,MONTH(NovSun1+1)=11),NovSun1+1,""),IF(AND(YEAR(NovSun1+8)=CalendarYear,MONTH(NovSun1+8)=11),NovSun1+8,""))</f>
        <v>41218</v>
      </c>
      <c r="B7" s="7">
        <f>IF(DAY(NovSun1)=1,IF(AND(YEAR(NovSun1+2)=CalendarYear,MONTH(NovSun1+2)=11),NovSun1+2,""),IF(AND(YEAR(NovSun1+9)=CalendarYear,MONTH(NovSun1+9)=11),NovSun1+9,""))</f>
        <v>41219</v>
      </c>
      <c r="C7" s="7">
        <f>IF(DAY(NovSun1)=1,IF(AND(YEAR(NovSun1+3)=CalendarYear,MONTH(NovSun1+3)=11),NovSun1+3,""),IF(AND(YEAR(NovSun1+10)=CalendarYear,MONTH(NovSun1+10)=11),NovSun1+10,""))</f>
        <v>41220</v>
      </c>
      <c r="D7" s="7">
        <f>IF(DAY(NovSun1)=1,IF(AND(YEAR(NovSun1+4)=CalendarYear,MONTH(NovSun1+4)=11),NovSun1+4,""),IF(AND(YEAR(NovSun1+11)=CalendarYear,MONTH(NovSun1+11)=11),NovSun1+11,""))</f>
        <v>41221</v>
      </c>
      <c r="E7" s="7">
        <f>IF(DAY(NovSun1)=1,IF(AND(YEAR(NovSun1+5)=CalendarYear,MONTH(NovSun1+5)=11),NovSun1+5,""),IF(AND(YEAR(NovSun1+12)=CalendarYear,MONTH(NovSun1+12)=11),NovSun1+12,""))</f>
        <v>41222</v>
      </c>
      <c r="F7" s="7">
        <f>IF(DAY(NovSun1)=1,IF(AND(YEAR(NovSun1+6)=CalendarYear,MONTH(NovSun1+6)=11),NovSun1+6,""),IF(AND(YEAR(NovSun1+13)=CalendarYear,MONTH(NovSun1+13)=11),NovSun1+13,""))</f>
        <v>41223</v>
      </c>
      <c r="G7" s="7">
        <f>IF(DAY(NovSun1)=1,IF(AND(YEAR(NovSun1+7)=CalendarYear,MONTH(NovSun1+7)=11),NovSun1+7,""),IF(AND(YEAR(NovSun1+14)=CalendarYear,MONTH(NovSun1+14)=11),NovSun1+14,""))</f>
        <v>41224</v>
      </c>
    </row>
    <row r="8" spans="1:7" ht="15">
      <c r="A8" s="11"/>
      <c r="B8" s="11"/>
      <c r="C8" s="11"/>
      <c r="D8" s="11"/>
      <c r="E8" s="11"/>
      <c r="F8" s="11"/>
      <c r="G8" s="11"/>
    </row>
    <row r="9" spans="1:7" ht="15">
      <c r="A9" s="11"/>
      <c r="B9" s="11"/>
      <c r="C9" s="11"/>
      <c r="D9" s="11"/>
      <c r="E9" s="11"/>
      <c r="F9" s="11"/>
      <c r="G9" s="11"/>
    </row>
    <row r="10" spans="1:7" ht="15">
      <c r="A10" s="8"/>
      <c r="B10" s="8"/>
      <c r="C10" s="8"/>
      <c r="D10" s="8"/>
      <c r="E10" s="8"/>
      <c r="F10" s="9"/>
      <c r="G10" s="9"/>
    </row>
    <row r="11" spans="1:7" ht="15">
      <c r="A11" s="10">
        <f>IF(DAY(NovSun1)=1,IF(AND(YEAR(NovSun1+8)=CalendarYear,MONTH(NovSun1+8)=11),NovSun1+8,""),IF(AND(YEAR(NovSun1+15)=CalendarYear,MONTH(NovSun1+15)=11),NovSun1+15,""))</f>
        <v>41225</v>
      </c>
      <c r="B11" s="10">
        <f>IF(DAY(NovSun1)=1,IF(AND(YEAR(NovSun1+9)=CalendarYear,MONTH(NovSun1+9)=11),NovSun1+9,""),IF(AND(YEAR(NovSun1+16)=CalendarYear,MONTH(NovSun1+16)=11),NovSun1+16,""))</f>
        <v>41226</v>
      </c>
      <c r="C11" s="10">
        <f>IF(DAY(NovSun1)=1,IF(AND(YEAR(NovSun1+10)=CalendarYear,MONTH(NovSun1+10)=11),NovSun1+10,""),IF(AND(YEAR(NovSun1+17)=CalendarYear,MONTH(NovSun1+17)=11),NovSun1+17,""))</f>
        <v>41227</v>
      </c>
      <c r="D11" s="10">
        <f>IF(DAY(NovSun1)=1,IF(AND(YEAR(NovSun1+11)=CalendarYear,MONTH(NovSun1+11)=11),NovSun1+11,""),IF(AND(YEAR(NovSun1+18)=CalendarYear,MONTH(NovSun1+18)=11),NovSun1+18,""))</f>
        <v>41228</v>
      </c>
      <c r="E11" s="10">
        <f>IF(DAY(NovSun1)=1,IF(AND(YEAR(NovSun1+12)=CalendarYear,MONTH(NovSun1+12)=11),NovSun1+12,""),IF(AND(YEAR(NovSun1+19)=CalendarYear,MONTH(NovSun1+19)=11),NovSun1+19,""))</f>
        <v>41229</v>
      </c>
      <c r="F11" s="10">
        <f>IF(DAY(NovSun1)=1,IF(AND(YEAR(NovSun1+13)=CalendarYear,MONTH(NovSun1+13)=11),NovSun1+13,""),IF(AND(YEAR(NovSun1+20)=CalendarYear,MONTH(NovSun1+20)=11),NovSun1+20,""))</f>
        <v>41230</v>
      </c>
      <c r="G11" s="10">
        <f>IF(DAY(NovSun1)=1,IF(AND(YEAR(NovSun1+14)=CalendarYear,MONTH(NovSun1+14)=11),NovSun1+14,""),IF(AND(YEAR(NovSun1+21)=CalendarYear,MONTH(NovSun1+21)=11),NovSun1+21,""))</f>
        <v>41231</v>
      </c>
    </row>
    <row r="12" spans="1:7" ht="15">
      <c r="A12" s="10"/>
      <c r="B12" s="10"/>
      <c r="C12" s="10"/>
      <c r="D12" s="10"/>
      <c r="E12" s="10"/>
      <c r="F12" s="16" t="s">
        <v>32</v>
      </c>
      <c r="G12" s="16" t="s">
        <v>32</v>
      </c>
    </row>
    <row r="13" spans="1:7" ht="30">
      <c r="A13" s="10"/>
      <c r="B13" s="10"/>
      <c r="C13" s="10"/>
      <c r="D13" s="10"/>
      <c r="E13" s="10"/>
      <c r="F13" s="14" t="s">
        <v>33</v>
      </c>
      <c r="G13" s="14" t="s">
        <v>33</v>
      </c>
    </row>
    <row r="14" spans="1:7" ht="15">
      <c r="A14" s="5"/>
      <c r="B14" s="5"/>
      <c r="C14" s="5"/>
      <c r="D14" s="5"/>
      <c r="E14" s="5"/>
      <c r="F14" s="19" t="s">
        <v>34</v>
      </c>
      <c r="G14" s="19" t="s">
        <v>34</v>
      </c>
    </row>
    <row r="15" spans="1:7" ht="15">
      <c r="A15" s="11">
        <f>IF(DAY(NovSun1)=1,IF(AND(YEAR(NovSun1+15)=CalendarYear,MONTH(NovSun1+15)=11),NovSun1+15,""),IF(AND(YEAR(NovSun1+22)=CalendarYear,MONTH(NovSun1+22)=11),NovSun1+22,""))</f>
        <v>41232</v>
      </c>
      <c r="B15" s="11">
        <f>IF(DAY(NovSun1)=1,IF(AND(YEAR(NovSun1+16)=CalendarYear,MONTH(NovSun1+16)=11),NovSun1+16,""),IF(AND(YEAR(NovSun1+23)=CalendarYear,MONTH(NovSun1+23)=11),NovSun1+23,""))</f>
        <v>41233</v>
      </c>
      <c r="C15" s="11">
        <f>IF(DAY(NovSun1)=1,IF(AND(YEAR(NovSun1+17)=CalendarYear,MONTH(NovSun1+17)=11),NovSun1+17,""),IF(AND(YEAR(NovSun1+24)=CalendarYear,MONTH(NovSun1+24)=11),NovSun1+24,""))</f>
        <v>41234</v>
      </c>
      <c r="D15" s="11">
        <f>IF(DAY(NovSun1)=1,IF(AND(YEAR(NovSun1+18)=CalendarYear,MONTH(NovSun1+18)=11),NovSun1+18,""),IF(AND(YEAR(NovSun1+25)=CalendarYear,MONTH(NovSun1+25)=11),NovSun1+25,""))</f>
        <v>41235</v>
      </c>
      <c r="E15" s="11">
        <f>IF(DAY(NovSun1)=1,IF(AND(YEAR(NovSun1+19)=CalendarYear,MONTH(NovSun1+19)=11),NovSun1+19,""),IF(AND(YEAR(NovSun1+26)=CalendarYear,MONTH(NovSun1+26)=11),NovSun1+26,""))</f>
        <v>41236</v>
      </c>
      <c r="F15" s="11">
        <f>IF(DAY(NovSun1)=1,IF(AND(YEAR(NovSun1+20)=CalendarYear,MONTH(NovSun1+20)=11),NovSun1+20,""),IF(AND(YEAR(NovSun1+27)=CalendarYear,MONTH(NovSun1+27)=11),NovSun1+27,""))</f>
        <v>41237</v>
      </c>
      <c r="G15" s="11">
        <f>IF(DAY(NovSun1)=1,IF(AND(YEAR(NovSun1+21)=CalendarYear,MONTH(NovSun1+21)=11),NovSun1+21,""),IF(AND(YEAR(NovSun1+28)=CalendarYear,MONTH(NovSun1+28)=11),NovSun1+28,""))</f>
        <v>41238</v>
      </c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8"/>
      <c r="B18" s="8"/>
      <c r="C18" s="8"/>
      <c r="D18" s="8"/>
      <c r="E18" s="8"/>
      <c r="F18" s="9"/>
      <c r="G18" s="9"/>
    </row>
    <row r="19" spans="1:7" ht="15">
      <c r="A19" s="10">
        <f>IF(DAY(NovSun1)=1,IF(AND(YEAR(NovSun1+22)=CalendarYear,MONTH(NovSun1+22)=11),NovSun1+22,""),IF(AND(YEAR(NovSun1+29)=CalendarYear,MONTH(NovSun1+29)=11),NovSun1+29,""))</f>
        <v>41239</v>
      </c>
      <c r="B19" s="10">
        <f>IF(DAY(NovSun1)=1,IF(AND(YEAR(NovSun1+23)=CalendarYear,MONTH(NovSun1+23)=11),NovSun1+23,""),IF(AND(YEAR(NovSun1+30)=CalendarYear,MONTH(NovSun1+30)=11),NovSun1+30,""))</f>
        <v>41240</v>
      </c>
      <c r="C19" s="10">
        <f>IF(DAY(NovSun1)=1,IF(AND(YEAR(NovSun1+24)=CalendarYear,MONTH(NovSun1+24)=11),NovSun1+24,""),IF(AND(YEAR(NovSun1+31)=CalendarYear,MONTH(NovSun1+31)=11),NovSun1+31,""))</f>
        <v>41241</v>
      </c>
      <c r="D19" s="10">
        <f>IF(DAY(NovSun1)=1,IF(AND(YEAR(NovSun1+25)=CalendarYear,MONTH(NovSun1+25)=11),NovSun1+25,""),IF(AND(YEAR(NovSun1+32)=CalendarYear,MONTH(NovSun1+32)=11),NovSun1+32,""))</f>
        <v>41242</v>
      </c>
      <c r="E19" s="10">
        <f>IF(DAY(NovSun1)=1,IF(AND(YEAR(NovSun1+26)=CalendarYear,MONTH(NovSun1+26)=11),NovSun1+26,""),IF(AND(YEAR(NovSun1+33)=CalendarYear,MONTH(NovSun1+33)=11),NovSun1+33,""))</f>
        <v>41243</v>
      </c>
      <c r="F19" s="10">
        <f>IF(DAY(NovSun1)=1,IF(AND(YEAR(NovSun1+27)=CalendarYear,MONTH(NovSun1+27)=11),NovSun1+27,""),IF(AND(YEAR(NovSun1+34)=CalendarYear,MONTH(NovSun1+34)=11),NovSun1+34,""))</f>
      </c>
      <c r="G19" s="10">
        <f>IF(DAY(NovSun1)=1,IF(AND(YEAR(NovSun1+28)=CalendarYear,MONTH(NovSun1+28)=11),NovSun1+28,""),IF(AND(YEAR(NovSun1+35)=CalendarYear,MONTH(NovSun1+35)=11),NovSun1+35,""))</f>
      </c>
    </row>
    <row r="20" spans="1:7" ht="15">
      <c r="A20" s="10"/>
      <c r="B20" s="10"/>
      <c r="C20" s="10"/>
      <c r="D20" s="10"/>
      <c r="E20" s="10"/>
      <c r="F20" s="10"/>
      <c r="G20" s="10"/>
    </row>
    <row r="21" spans="1:7" ht="15">
      <c r="A21" s="10"/>
      <c r="B21" s="10"/>
      <c r="C21" s="10"/>
      <c r="D21" s="10"/>
      <c r="E21" s="10"/>
      <c r="F21" s="10"/>
      <c r="G21" s="10"/>
    </row>
    <row r="22" spans="1:7" ht="15">
      <c r="A22" s="5"/>
      <c r="B22" s="5"/>
      <c r="C22" s="5"/>
      <c r="D22" s="5"/>
      <c r="E22" s="5"/>
      <c r="F22" s="6"/>
      <c r="G22" s="6"/>
    </row>
    <row r="23" spans="1:7" ht="15">
      <c r="A23" s="11">
        <f>IF(DAY(AugSun1)=1,IF(AND(YEAR(AugSun1+29)=CalendarYear,MONTH(AugSun1+29)=8),AugSun1+29,""),IF(AND(YEAR(AugSun1+36)=CalendarYear,MONTH(AugSun1+36)=8),AugSun1+36,""))</f>
      </c>
      <c r="B23" s="12">
        <f>IF(DAY(AugSun1)=1,IF(AND(YEAR(AugSun1+30)=CalendarYear,MONTH(AugSun1+30)=8),AugSun1+30,""),IF(AND(YEAR(AugSun1+37)=CalendarYear,MONTH(AugSun1+37)=8),AugSun1+37,""))</f>
      </c>
      <c r="C23" s="22" t="s">
        <v>7</v>
      </c>
      <c r="D23" s="23"/>
      <c r="E23" s="23"/>
      <c r="F23" s="23"/>
      <c r="G23" s="24"/>
    </row>
    <row r="24" spans="1:7" ht="409.5">
      <c r="A24" s="8"/>
      <c r="B24" s="8"/>
      <c r="C24" s="25"/>
      <c r="D24" s="26"/>
      <c r="E24" s="26"/>
      <c r="F24" s="26"/>
      <c r="G24" s="27"/>
    </row>
  </sheetData>
  <sheetProtection/>
  <mergeCells count="2">
    <mergeCell ref="C23:G23"/>
    <mergeCell ref="C24:G2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" sqref="G1"/>
    </sheetView>
  </sheetViews>
  <sheetFormatPr defaultColWidth="9.140625" defaultRowHeight="15"/>
  <cols>
    <col min="1" max="4" width="14.8515625" style="0" customWidth="1"/>
    <col min="5" max="7" width="25.421875" style="0" customWidth="1"/>
  </cols>
  <sheetData>
    <row r="1" spans="1:7" ht="51">
      <c r="A1" s="13" t="str">
        <f>UPPER(TEXT(DATE(CalendarYear,12,1),"mmmm yyyy"))</f>
        <v>DECEMBER 2012</v>
      </c>
      <c r="B1" s="13"/>
      <c r="C1" s="13"/>
      <c r="D1" s="13"/>
      <c r="E1" s="13"/>
      <c r="F1" s="1"/>
      <c r="G1" s="1"/>
    </row>
    <row r="2" spans="1:7" ht="15">
      <c r="A2" s="2" t="s">
        <v>0</v>
      </c>
      <c r="B2" s="3" t="s">
        <v>1</v>
      </c>
      <c r="C2" s="3" t="s">
        <v>2</v>
      </c>
      <c r="D2" s="3" t="s">
        <v>3</v>
      </c>
      <c r="E2" s="21" t="s">
        <v>4</v>
      </c>
      <c r="F2" s="21" t="s">
        <v>5</v>
      </c>
      <c r="G2" s="21" t="s">
        <v>6</v>
      </c>
    </row>
    <row r="3" spans="1:7" ht="15">
      <c r="A3" s="4">
        <f>IF(DAY(DecSun1)=1,"",IF(AND(YEAR(DecSun1+1)=CalendarYear,MONTH(DecSun1+1)=12),DecSun1+1,""))</f>
      </c>
      <c r="B3" s="4">
        <f>IF(DAY(DecSun1)=1,"",IF(AND(YEAR(DecSun1+2)=CalendarYear,MONTH(DecSun1+2)=12),DecSun1+2,""))</f>
      </c>
      <c r="C3" s="4">
        <f>IF(DAY(DecSun1)=1,"",IF(AND(YEAR(DecSun1+3)=CalendarYear,MONTH(DecSun1+3)=12),DecSun1+3,""))</f>
      </c>
      <c r="D3" s="4">
        <f>IF(DAY(DecSun1)=1,"",IF(AND(YEAR(DecSun1+4)=CalendarYear,MONTH(DecSun1+4)=12),DecSun1+4,""))</f>
      </c>
      <c r="E3" s="4">
        <f>IF(DAY(DecSun1)=1,"",IF(AND(YEAR(DecSun1+5)=CalendarYear,MONTH(DecSun1+5)=12),DecSun1+5,""))</f>
      </c>
      <c r="F3" s="4">
        <f>IF(DAY(DecSun1)=1,"",IF(AND(YEAR(DecSun1+6)=CalendarYear,MONTH(DecSun1+6)=12),DecSun1+6,""))</f>
        <v>41244</v>
      </c>
      <c r="G3" s="4">
        <f>IF(DAY(DecSun1)=1,IF(AND(YEAR(DecSun1)=CalendarYear,MONTH(DecSun1)=12),DecSun1,""),IF(AND(YEAR(DecSun1+7)=CalendarYear,MONTH(DecSun1+7)=12),DecSun1+7,""))</f>
        <v>41245</v>
      </c>
    </row>
    <row r="4" spans="1:7" ht="15">
      <c r="A4" s="10"/>
      <c r="B4" s="10"/>
      <c r="C4" s="10"/>
      <c r="D4" s="10"/>
      <c r="E4" s="10"/>
      <c r="F4" s="16" t="s">
        <v>10</v>
      </c>
      <c r="G4" s="16" t="s">
        <v>8</v>
      </c>
    </row>
    <row r="5" spans="1:7" ht="30">
      <c r="A5" s="10"/>
      <c r="B5" s="10"/>
      <c r="C5" s="10"/>
      <c r="D5" s="10"/>
      <c r="E5" s="10"/>
      <c r="F5" s="14" t="s">
        <v>38</v>
      </c>
      <c r="G5" s="14" t="s">
        <v>14</v>
      </c>
    </row>
    <row r="6" spans="1:7" ht="15">
      <c r="A6" s="5"/>
      <c r="B6" s="5"/>
      <c r="C6" s="5"/>
      <c r="D6" s="5"/>
      <c r="E6" s="5"/>
      <c r="F6" s="6"/>
      <c r="G6" s="14" t="s">
        <v>9</v>
      </c>
    </row>
    <row r="7" spans="1:7" ht="15">
      <c r="A7" s="7">
        <f>IF(DAY(DecSun1)=1,IF(AND(YEAR(DecSun1+1)=CalendarYear,MONTH(DecSun1+1)=12),DecSun1+1,""),IF(AND(YEAR(DecSun1+8)=CalendarYear,MONTH(DecSun1+8)=12),DecSun1+8,""))</f>
        <v>41246</v>
      </c>
      <c r="B7" s="7">
        <f>IF(DAY(DecSun1)=1,IF(AND(YEAR(DecSun1+2)=CalendarYear,MONTH(DecSun1+2)=12),DecSun1+2,""),IF(AND(YEAR(DecSun1+9)=CalendarYear,MONTH(DecSun1+9)=12),DecSun1+9,""))</f>
        <v>41247</v>
      </c>
      <c r="C7" s="7">
        <f>IF(DAY(DecSun1)=1,IF(AND(YEAR(DecSun1+3)=CalendarYear,MONTH(DecSun1+3)=12),DecSun1+3,""),IF(AND(YEAR(DecSun1+10)=CalendarYear,MONTH(DecSun1+10)=12),DecSun1+10,""))</f>
        <v>41248</v>
      </c>
      <c r="D7" s="7">
        <f>IF(DAY(DecSun1)=1,IF(AND(YEAR(DecSun1+4)=CalendarYear,MONTH(DecSun1+4)=12),DecSun1+4,""),IF(AND(YEAR(DecSun1+11)=CalendarYear,MONTH(DecSun1+11)=12),DecSun1+11,""))</f>
        <v>41249</v>
      </c>
      <c r="E7" s="7">
        <f>IF(DAY(DecSun1)=1,IF(AND(YEAR(DecSun1+5)=CalendarYear,MONTH(DecSun1+5)=12),DecSun1+5,""),IF(AND(YEAR(DecSun1+12)=CalendarYear,MONTH(DecSun1+12)=12),DecSun1+12,""))</f>
        <v>41250</v>
      </c>
      <c r="F7" s="7">
        <f>IF(DAY(DecSun1)=1,IF(AND(YEAR(DecSun1+6)=CalendarYear,MONTH(DecSun1+6)=12),DecSun1+6,""),IF(AND(YEAR(DecSun1+13)=CalendarYear,MONTH(DecSun1+13)=12),DecSun1+13,""))</f>
        <v>41251</v>
      </c>
      <c r="G7" s="7">
        <f>IF(DAY(DecSun1)=1,IF(AND(YEAR(DecSun1+7)=CalendarYear,MONTH(DecSun1+7)=12),DecSun1+7,""),IF(AND(YEAR(DecSun1+14)=CalendarYear,MONTH(DecSun1+14)=12),DecSun1+14,""))</f>
        <v>41252</v>
      </c>
    </row>
    <row r="8" spans="1:7" ht="15">
      <c r="A8" s="11"/>
      <c r="B8" s="11"/>
      <c r="C8" s="11"/>
      <c r="D8" s="11"/>
      <c r="E8" s="11"/>
      <c r="F8" s="11"/>
      <c r="G8" s="16" t="s">
        <v>32</v>
      </c>
    </row>
    <row r="9" spans="1:7" ht="30">
      <c r="A9" s="11"/>
      <c r="B9" s="11"/>
      <c r="C9" s="11"/>
      <c r="D9" s="11"/>
      <c r="E9" s="11"/>
      <c r="F9" s="11"/>
      <c r="G9" s="15" t="s">
        <v>35</v>
      </c>
    </row>
    <row r="10" spans="1:7" ht="30">
      <c r="A10" s="8"/>
      <c r="B10" s="8"/>
      <c r="C10" s="8"/>
      <c r="D10" s="8"/>
      <c r="E10" s="8"/>
      <c r="F10" s="9"/>
      <c r="G10" s="18" t="s">
        <v>36</v>
      </c>
    </row>
    <row r="11" spans="1:7" ht="15">
      <c r="A11" s="10">
        <f>IF(DAY(DecSun1)=1,IF(AND(YEAR(DecSun1+8)=CalendarYear,MONTH(DecSun1+8)=12),DecSun1+8,""),IF(AND(YEAR(DecSun1+15)=CalendarYear,MONTH(DecSun1+15)=12),DecSun1+15,""))</f>
        <v>41253</v>
      </c>
      <c r="B11" s="10">
        <f>IF(DAY(DecSun1)=1,IF(AND(YEAR(DecSun1+9)=CalendarYear,MONTH(DecSun1+9)=12),DecSun1+9,""),IF(AND(YEAR(DecSun1+16)=CalendarYear,MONTH(DecSun1+16)=12),DecSun1+16,""))</f>
        <v>41254</v>
      </c>
      <c r="C11" s="10">
        <f>IF(DAY(DecSun1)=1,IF(AND(YEAR(DecSun1+10)=CalendarYear,MONTH(DecSun1+10)=12),DecSun1+10,""),IF(AND(YEAR(DecSun1+17)=CalendarYear,MONTH(DecSun1+17)=12),DecSun1+17,""))</f>
        <v>41255</v>
      </c>
      <c r="D11" s="10">
        <f>IF(DAY(DecSun1)=1,IF(AND(YEAR(DecSun1+11)=CalendarYear,MONTH(DecSun1+11)=12),DecSun1+11,""),IF(AND(YEAR(DecSun1+18)=CalendarYear,MONTH(DecSun1+18)=12),DecSun1+18,""))</f>
        <v>41256</v>
      </c>
      <c r="E11" s="10">
        <f>IF(DAY(DecSun1)=1,IF(AND(YEAR(DecSun1+12)=CalendarYear,MONTH(DecSun1+12)=12),DecSun1+12,""),IF(AND(YEAR(DecSun1+19)=CalendarYear,MONTH(DecSun1+19)=12),DecSun1+19,""))</f>
        <v>41257</v>
      </c>
      <c r="F11" s="10">
        <f>IF(DAY(DecSun1)=1,IF(AND(YEAR(DecSun1+13)=CalendarYear,MONTH(DecSun1+13)=12),DecSun1+13,""),IF(AND(YEAR(DecSun1+20)=CalendarYear,MONTH(DecSun1+20)=12),DecSun1+20,""))</f>
        <v>41258</v>
      </c>
      <c r="G11" s="10">
        <f>IF(DAY(DecSun1)=1,IF(AND(YEAR(DecSun1+14)=CalendarYear,MONTH(DecSun1+14)=12),DecSun1+14,""),IF(AND(YEAR(DecSun1+21)=CalendarYear,MONTH(DecSun1+21)=12),DecSun1+21,""))</f>
        <v>41259</v>
      </c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5"/>
      <c r="B13" s="5"/>
      <c r="C13" s="5"/>
      <c r="D13" s="5"/>
      <c r="E13" s="5"/>
      <c r="F13" s="6"/>
      <c r="G13" s="6"/>
    </row>
    <row r="14" spans="1:7" ht="15">
      <c r="A14" s="11">
        <f>IF(DAY(DecSun1)=1,IF(AND(YEAR(DecSun1+15)=CalendarYear,MONTH(DecSun1+15)=12),DecSun1+15,""),IF(AND(YEAR(DecSun1+22)=CalendarYear,MONTH(DecSun1+22)=12),DecSun1+22,""))</f>
        <v>41260</v>
      </c>
      <c r="B14" s="11">
        <f>IF(DAY(DecSun1)=1,IF(AND(YEAR(DecSun1+16)=CalendarYear,MONTH(DecSun1+16)=12),DecSun1+16,""),IF(AND(YEAR(DecSun1+23)=CalendarYear,MONTH(DecSun1+23)=12),DecSun1+23,""))</f>
        <v>41261</v>
      </c>
      <c r="C14" s="11">
        <f>IF(DAY(DecSun1)=1,IF(AND(YEAR(DecSun1+17)=CalendarYear,MONTH(DecSun1+17)=12),DecSun1+17,""),IF(AND(YEAR(DecSun1+24)=CalendarYear,MONTH(DecSun1+24)=12),DecSun1+24,""))</f>
        <v>41262</v>
      </c>
      <c r="D14" s="11">
        <f>IF(DAY(DecSun1)=1,IF(AND(YEAR(DecSun1+18)=CalendarYear,MONTH(DecSun1+18)=12),DecSun1+18,""),IF(AND(YEAR(DecSun1+25)=CalendarYear,MONTH(DecSun1+25)=12),DecSun1+25,""))</f>
        <v>41263</v>
      </c>
      <c r="E14" s="11">
        <f>IF(DAY(DecSun1)=1,IF(AND(YEAR(DecSun1+19)=CalendarYear,MONTH(DecSun1+19)=12),DecSun1+19,""),IF(AND(YEAR(DecSun1+26)=CalendarYear,MONTH(DecSun1+26)=12),DecSun1+26,""))</f>
        <v>41264</v>
      </c>
      <c r="F14" s="11">
        <f>IF(DAY(DecSun1)=1,IF(AND(YEAR(DecSun1+20)=CalendarYear,MONTH(DecSun1+20)=12),DecSun1+20,""),IF(AND(YEAR(DecSun1+27)=CalendarYear,MONTH(DecSun1+27)=12),DecSun1+27,""))</f>
        <v>41265</v>
      </c>
      <c r="G14" s="11">
        <f>IF(DAY(DecSun1)=1,IF(AND(YEAR(DecSun1+21)=CalendarYear,MONTH(DecSun1+21)=12),DecSun1+21,""),IF(AND(YEAR(DecSun1+28)=CalendarYear,MONTH(DecSun1+28)=12),DecSun1+28,""))</f>
        <v>41266</v>
      </c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8"/>
      <c r="B16" s="8"/>
      <c r="C16" s="8"/>
      <c r="D16" s="8"/>
      <c r="E16" s="8"/>
      <c r="F16" s="9"/>
      <c r="G16" s="9"/>
    </row>
    <row r="17" spans="1:7" ht="15">
      <c r="A17" s="10">
        <f>IF(DAY(DecSun1)=1,IF(AND(YEAR(DecSun1+22)=CalendarYear,MONTH(DecSun1+22)=12),DecSun1+22,""),IF(AND(YEAR(DecSun1+29)=CalendarYear,MONTH(DecSun1+29)=12),DecSun1+29,""))</f>
        <v>41267</v>
      </c>
      <c r="B17" s="10">
        <f>IF(DAY(DecSun1)=1,IF(AND(YEAR(DecSun1+23)=CalendarYear,MONTH(DecSun1+23)=12),DecSun1+23,""),IF(AND(YEAR(DecSun1+30)=CalendarYear,MONTH(DecSun1+30)=12),DecSun1+30,""))</f>
        <v>41268</v>
      </c>
      <c r="C17" s="10">
        <f>IF(DAY(DecSun1)=1,IF(AND(YEAR(DecSun1+24)=CalendarYear,MONTH(DecSun1+24)=12),DecSun1+24,""),IF(AND(YEAR(DecSun1+31)=CalendarYear,MONTH(DecSun1+31)=12),DecSun1+31,""))</f>
        <v>41269</v>
      </c>
      <c r="D17" s="10">
        <f>IF(DAY(DecSun1)=1,IF(AND(YEAR(DecSun1+25)=CalendarYear,MONTH(DecSun1+25)=12),DecSun1+25,""),IF(AND(YEAR(DecSun1+32)=CalendarYear,MONTH(DecSun1+32)=12),DecSun1+32,""))</f>
        <v>41270</v>
      </c>
      <c r="E17" s="10">
        <f>IF(DAY(DecSun1)=1,IF(AND(YEAR(DecSun1+26)=CalendarYear,MONTH(DecSun1+26)=12),DecSun1+26,""),IF(AND(YEAR(DecSun1+33)=CalendarYear,MONTH(DecSun1+33)=12),DecSun1+33,""))</f>
        <v>41271</v>
      </c>
      <c r="F17" s="10">
        <f>IF(DAY(DecSun1)=1,IF(AND(YEAR(DecSun1+27)=CalendarYear,MONTH(DecSun1+27)=12),DecSun1+27,""),IF(AND(YEAR(DecSun1+34)=CalendarYear,MONTH(DecSun1+34)=12),DecSun1+34,""))</f>
        <v>41272</v>
      </c>
      <c r="G17" s="10">
        <f>IF(DAY(DecSun1)=1,IF(AND(YEAR(DecSun1+28)=CalendarYear,MONTH(DecSun1+28)=12),DecSun1+28,""),IF(AND(YEAR(DecSun1+35)=CalendarYear,MONTH(DecSun1+35)=12),DecSun1+35,""))</f>
        <v>41273</v>
      </c>
    </row>
    <row r="18" spans="1:7" ht="15">
      <c r="A18" s="10"/>
      <c r="B18" s="10"/>
      <c r="C18" s="10"/>
      <c r="D18" s="10"/>
      <c r="E18" s="10"/>
      <c r="F18" s="10"/>
      <c r="G18" s="10"/>
    </row>
    <row r="19" spans="1:7" ht="15">
      <c r="A19" s="5"/>
      <c r="B19" s="5"/>
      <c r="C19" s="5"/>
      <c r="D19" s="5"/>
      <c r="E19" s="5"/>
      <c r="F19" s="6"/>
      <c r="G19" s="6"/>
    </row>
    <row r="20" spans="1:7" ht="15">
      <c r="A20" s="11">
        <f>IF(DAY(DecSun1)=1,IF(AND(YEAR(DecSun1+29)=CalendarYear,MONTH(DecSun1+29)=12),DecSun1+29,""),IF(AND(YEAR(DecSun1+36)=CalendarYear,MONTH(DecSun1+36)=12),DecSun1+36,""))</f>
        <v>41274</v>
      </c>
      <c r="B20" s="11">
        <f>IF(DAY(DecSun1)=1,IF(AND(YEAR(DecSun1+30)=CalendarYear,MONTH(DecSun1+30)=12),DecSun1+30,""),IF(AND(YEAR(DecSun1+37)=CalendarYear,MONTH(DecSun1+37)=12),DecSun1+37,""))</f>
      </c>
      <c r="C20" s="11"/>
      <c r="D20" s="11"/>
      <c r="E20" s="11"/>
      <c r="F20" s="11"/>
      <c r="G20" s="11"/>
    </row>
    <row r="21" spans="1:7" ht="30">
      <c r="A21" s="16" t="s">
        <v>8</v>
      </c>
      <c r="B21" s="11"/>
      <c r="C21" s="11"/>
      <c r="D21" s="11"/>
      <c r="E21" s="11"/>
      <c r="F21" s="15"/>
      <c r="G21" s="11"/>
    </row>
    <row r="22" spans="1:7" ht="60">
      <c r="A22" s="18" t="s">
        <v>37</v>
      </c>
      <c r="B22" s="8"/>
      <c r="C22" s="8"/>
      <c r="D22" s="8"/>
      <c r="E22" s="8"/>
      <c r="F22" s="8"/>
      <c r="G22" s="9"/>
    </row>
    <row r="23" spans="1:7" ht="409.5">
      <c r="A23" s="11">
        <f>IF(DAY(AugSun1)=1,IF(AND(YEAR(AugSun1+29)=CalendarYear,MONTH(AugSun1+29)=8),AugSun1+29,""),IF(AND(YEAR(AugSun1+36)=CalendarYear,MONTH(AugSun1+36)=8),AugSun1+36,""))</f>
      </c>
      <c r="B23" s="12">
        <f>IF(DAY(AugSun1)=1,IF(AND(YEAR(AugSun1+30)=CalendarYear,MONTH(AugSun1+30)=8),AugSun1+30,""),IF(AND(YEAR(AugSun1+37)=CalendarYear,MONTH(AugSun1+37)=8),AugSun1+37,""))</f>
      </c>
      <c r="C23" s="22" t="s">
        <v>7</v>
      </c>
      <c r="D23" s="23"/>
      <c r="E23" s="23"/>
      <c r="F23" s="23"/>
      <c r="G23" s="24"/>
    </row>
    <row r="24" spans="1:7" ht="409.5">
      <c r="A24" s="8"/>
      <c r="B24" s="8"/>
      <c r="C24" s="25"/>
      <c r="D24" s="26"/>
      <c r="E24" s="26"/>
      <c r="F24" s="26"/>
      <c r="G24" s="27"/>
    </row>
  </sheetData>
  <sheetProtection/>
  <mergeCells count="2">
    <mergeCell ref="C23:G23"/>
    <mergeCell ref="C24:G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1" sqref="G1"/>
    </sheetView>
  </sheetViews>
  <sheetFormatPr defaultColWidth="9.140625" defaultRowHeight="15"/>
  <cols>
    <col min="1" max="4" width="14.8515625" style="0" customWidth="1"/>
    <col min="5" max="7" width="25.421875" style="0" customWidth="1"/>
  </cols>
  <sheetData>
    <row r="1" spans="1:7" ht="51">
      <c r="A1" s="13" t="str">
        <f>UPPER(TEXT(DATE(2013,2,1),"mmmm yyyy"))</f>
        <v>FEBRUARY 2013</v>
      </c>
      <c r="B1" s="13"/>
      <c r="C1" s="13"/>
      <c r="D1" s="13"/>
      <c r="E1" s="13"/>
      <c r="F1" s="1"/>
      <c r="G1" s="1"/>
    </row>
    <row r="2" spans="1:7" ht="15">
      <c r="A2" s="2" t="s">
        <v>0</v>
      </c>
      <c r="B2" s="3" t="s">
        <v>1</v>
      </c>
      <c r="C2" s="3" t="s">
        <v>2</v>
      </c>
      <c r="D2" s="3" t="s">
        <v>3</v>
      </c>
      <c r="E2" s="21" t="s">
        <v>4</v>
      </c>
      <c r="F2" s="21" t="s">
        <v>5</v>
      </c>
      <c r="G2" s="21" t="s">
        <v>6</v>
      </c>
    </row>
    <row r="3" spans="1:7" ht="15">
      <c r="A3" s="4">
        <f>IF(DAY(DecSun1)=1,"",IF(AND(YEAR(DecSun1+1)=CalendarYear,MONTH(DecSun1+1)=12),DecSun1+1,""))</f>
      </c>
      <c r="B3" s="4">
        <f>IF(DAY(DecSun1)=1,"",IF(AND(YEAR(DecSun1+2)=CalendarYear,MONTH(DecSun1+2)=12),DecSun1+2,""))</f>
      </c>
      <c r="C3" s="4">
        <f>IF(DAY(DecSun1)=1,"",IF(AND(YEAR(DecSun1+3)=CalendarYear,MONTH(DecSun1+3)=12),DecSun1+3,""))</f>
      </c>
      <c r="D3" s="4">
        <f>IF(DAY(DecSun1)=1,"",IF(AND(YEAR(DecSun1+4)=CalendarYear,MONTH(DecSun1+4)=12),DecSun1+4,""))</f>
      </c>
      <c r="E3" s="4">
        <f>IF(DAY(DecSun1)=1,"",IF(AND(YEAR(DecSun1+6)=CalendarYear,MONTH(DecSun1+6)=12),DecSun1+6,""))</f>
        <v>41244</v>
      </c>
      <c r="F3" s="4">
        <f>IF(DAY(DecSun1)=1,IF(AND(YEAR(DecSun1)=CalendarYear,MONTH(DecSun1)=12),DecSun1,""),IF(AND(YEAR(DecSun1+7)=CalendarYear,MONTH(DecSun1+7)=12),DecSun1+7,""))</f>
        <v>41245</v>
      </c>
      <c r="G3" s="4">
        <f>IF(DAY(DecSun1)=1,IF(AND(YEAR(DecSun1+1)=CalendarYear,MONTH(DecSun1+1)=12),DecSun1+1,""),IF(AND(YEAR(DecSun1+8)=CalendarYear,MONTH(DecSun1+8)=12),DecSun1+8,""))</f>
        <v>41246</v>
      </c>
    </row>
    <row r="4" spans="1:7" ht="15">
      <c r="A4" s="10"/>
      <c r="B4" s="10"/>
      <c r="C4" s="10"/>
      <c r="D4" s="10"/>
      <c r="E4" s="10"/>
      <c r="F4" s="10"/>
      <c r="G4" s="10"/>
    </row>
    <row r="5" spans="1:7" ht="15">
      <c r="A5" s="10"/>
      <c r="B5" s="10"/>
      <c r="C5" s="10"/>
      <c r="D5" s="10"/>
      <c r="E5" s="10"/>
      <c r="F5" s="14"/>
      <c r="G5" s="14"/>
    </row>
    <row r="6" spans="1:7" ht="15">
      <c r="A6" s="5"/>
      <c r="B6" s="5"/>
      <c r="C6" s="5"/>
      <c r="D6" s="5"/>
      <c r="E6" s="5"/>
      <c r="F6" s="6"/>
      <c r="G6" s="14"/>
    </row>
    <row r="7" spans="1:7" ht="15">
      <c r="A7" s="7">
        <f>IF(DAY(DecSun1)=1,IF(AND(YEAR(DecSun1+2)=CalendarYear,MONTH(DecSun1+2)=12),DecSun1+2,""),IF(AND(YEAR(DecSun1+9)=CalendarYear,MONTH(DecSun1+9)=12),DecSun1+9,""))</f>
        <v>41247</v>
      </c>
      <c r="B7" s="7">
        <f>IF(DAY(DecSun1)=1,IF(AND(YEAR(DecSun1+3)=CalendarYear,MONTH(DecSun1+3)=12),DecSun1+3,""),IF(AND(YEAR(DecSun1+10)=CalendarYear,MONTH(DecSun1+10)=12),DecSun1+10,""))</f>
        <v>41248</v>
      </c>
      <c r="C7" s="7">
        <f>IF(DAY(DecSun1)=1,IF(AND(YEAR(DecSun1+4)=CalendarYear,MONTH(DecSun1+4)=12),DecSun1+4,""),IF(AND(YEAR(DecSun1+11)=CalendarYear,MONTH(DecSun1+11)=12),DecSun1+11,""))</f>
        <v>41249</v>
      </c>
      <c r="D7" s="7">
        <f>IF(DAY(DecSun1)=1,IF(AND(YEAR(DecSun1+5)=CalendarYear,MONTH(DecSun1+5)=12),DecSun1+5,""),IF(AND(YEAR(DecSun1+12)=CalendarYear,MONTH(DecSun1+12)=12),DecSun1+12,""))</f>
        <v>41250</v>
      </c>
      <c r="E7" s="7">
        <v>8</v>
      </c>
      <c r="F7" s="7">
        <v>9</v>
      </c>
      <c r="G7" s="7">
        <v>10</v>
      </c>
    </row>
    <row r="8" spans="1:7" ht="15">
      <c r="A8" s="11"/>
      <c r="B8" s="11"/>
      <c r="C8" s="11"/>
      <c r="D8" s="11"/>
      <c r="E8" s="11"/>
      <c r="F8" s="11"/>
      <c r="G8" s="11"/>
    </row>
    <row r="9" spans="1:7" ht="15">
      <c r="A9" s="11"/>
      <c r="B9" s="11"/>
      <c r="C9" s="11"/>
      <c r="D9" s="11"/>
      <c r="E9" s="11"/>
      <c r="F9" s="11"/>
      <c r="G9" s="15"/>
    </row>
    <row r="10" spans="1:7" ht="15">
      <c r="A10" s="8"/>
      <c r="B10" s="8"/>
      <c r="C10" s="8"/>
      <c r="D10" s="8"/>
      <c r="E10" s="8"/>
      <c r="F10" s="9"/>
      <c r="G10" s="18"/>
    </row>
    <row r="11" spans="1:7" ht="15">
      <c r="A11" s="10">
        <v>11</v>
      </c>
      <c r="B11" s="10">
        <v>12</v>
      </c>
      <c r="C11" s="10">
        <v>13</v>
      </c>
      <c r="D11" s="10">
        <v>14</v>
      </c>
      <c r="E11" s="10">
        <v>15</v>
      </c>
      <c r="F11" s="10">
        <v>16</v>
      </c>
      <c r="G11" s="10">
        <v>17</v>
      </c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5"/>
      <c r="B14" s="5"/>
      <c r="C14" s="5"/>
      <c r="D14" s="5"/>
      <c r="E14" s="5"/>
      <c r="F14" s="6"/>
      <c r="G14" s="6"/>
    </row>
    <row r="15" spans="1:7" ht="15">
      <c r="A15" s="11">
        <f>IF(DAY(DecSun1)=1,IF(AND(YEAR(DecSun1+16)=CalendarYear,MONTH(DecSun1+16)=12),DecSun1+16,""),IF(AND(YEAR(DecSun1+23)=CalendarYear,MONTH(DecSun1+23)=12),DecSun1+23,""))</f>
        <v>41261</v>
      </c>
      <c r="B15" s="11">
        <f>IF(DAY(DecSun1)=1,IF(AND(YEAR(DecSun1+17)=CalendarYear,MONTH(DecSun1+17)=12),DecSun1+17,""),IF(AND(YEAR(DecSun1+24)=CalendarYear,MONTH(DecSun1+24)=12),DecSun1+24,""))</f>
        <v>41262</v>
      </c>
      <c r="C15" s="11">
        <f>IF(DAY(DecSun1)=1,IF(AND(YEAR(DecSun1+18)=CalendarYear,MONTH(DecSun1+18)=12),DecSun1+18,""),IF(AND(YEAR(DecSun1+25)=CalendarYear,MONTH(DecSun1+25)=12),DecSun1+25,""))</f>
        <v>41263</v>
      </c>
      <c r="D15" s="11">
        <f>IF(DAY(DecSun1)=1,IF(AND(YEAR(DecSun1+19)=CalendarYear,MONTH(DecSun1+19)=12),DecSun1+19,""),IF(AND(YEAR(DecSun1+26)=CalendarYear,MONTH(DecSun1+26)=12),DecSun1+26,""))</f>
        <v>41264</v>
      </c>
      <c r="E15" s="11">
        <f>IF(DAY(DecSun1)=1,IF(AND(YEAR(DecSun1+20)=CalendarYear,MONTH(DecSun1+20)=12),DecSun1+20,""),IF(AND(YEAR(DecSun1+27)=CalendarYear,MONTH(DecSun1+27)=12),DecSun1+27,""))</f>
        <v>41265</v>
      </c>
      <c r="F15" s="11">
        <f>IF(DAY(DecSun1)=1,IF(AND(YEAR(DecSun1+21)=CalendarYear,MONTH(DecSun1+21)=12),DecSun1+21,""),IF(AND(YEAR(DecSun1+28)=CalendarYear,MONTH(DecSun1+28)=12),DecSun1+28,""))</f>
        <v>41266</v>
      </c>
      <c r="G15" s="11">
        <v>24</v>
      </c>
    </row>
    <row r="16" spans="1:7" ht="15">
      <c r="A16" s="11"/>
      <c r="B16" s="11"/>
      <c r="C16" s="11"/>
      <c r="D16" s="11"/>
      <c r="E16" s="11"/>
      <c r="F16" s="16" t="s">
        <v>21</v>
      </c>
      <c r="G16" s="16" t="s">
        <v>24</v>
      </c>
    </row>
    <row r="17" spans="1:7" ht="30">
      <c r="A17" s="11"/>
      <c r="B17" s="11"/>
      <c r="C17" s="11"/>
      <c r="D17" s="11"/>
      <c r="E17" s="11"/>
      <c r="F17" s="15" t="s">
        <v>42</v>
      </c>
      <c r="G17" s="15" t="s">
        <v>39</v>
      </c>
    </row>
    <row r="18" spans="1:7" ht="15">
      <c r="A18" s="11"/>
      <c r="B18" s="11"/>
      <c r="C18" s="11"/>
      <c r="D18" s="11"/>
      <c r="E18" s="11"/>
      <c r="F18" s="15"/>
      <c r="G18" s="15" t="s">
        <v>40</v>
      </c>
    </row>
    <row r="19" spans="1:7" ht="15">
      <c r="A19" s="11"/>
      <c r="B19" s="11"/>
      <c r="C19" s="11"/>
      <c r="D19" s="11"/>
      <c r="E19" s="11"/>
      <c r="F19" s="16" t="s">
        <v>24</v>
      </c>
      <c r="G19" s="17" t="s">
        <v>41</v>
      </c>
    </row>
    <row r="20" spans="1:7" ht="30">
      <c r="A20" s="11"/>
      <c r="B20" s="11"/>
      <c r="C20" s="11"/>
      <c r="D20" s="11"/>
      <c r="E20" s="11"/>
      <c r="F20" s="15" t="s">
        <v>39</v>
      </c>
      <c r="G20" s="11"/>
    </row>
    <row r="21" spans="1:7" ht="15">
      <c r="A21" s="11"/>
      <c r="B21" s="11"/>
      <c r="C21" s="11"/>
      <c r="D21" s="11"/>
      <c r="E21" s="11"/>
      <c r="F21" s="15" t="s">
        <v>40</v>
      </c>
      <c r="G21" s="11"/>
    </row>
    <row r="22" spans="1:7" ht="15">
      <c r="A22" s="20"/>
      <c r="B22" s="20"/>
      <c r="C22" s="20"/>
      <c r="D22" s="20"/>
      <c r="E22" s="20"/>
      <c r="F22" s="18" t="s">
        <v>41</v>
      </c>
      <c r="G22" s="20"/>
    </row>
    <row r="23" spans="1:7" ht="15">
      <c r="A23" s="10">
        <f>IF(DAY(DecSun1)=1,IF(AND(YEAR(DecSun1+23)=CalendarYear,MONTH(DecSun1+23)=12),DecSun1+23,""),IF(AND(YEAR(DecSun1+30)=CalendarYear,MONTH(DecSun1+30)=12),DecSun1+30,""))</f>
        <v>41268</v>
      </c>
      <c r="B23" s="10">
        <f>IF(DAY(DecSun1)=1,IF(AND(YEAR(DecSun1+24)=CalendarYear,MONTH(DecSun1+24)=12),DecSun1+24,""),IF(AND(YEAR(DecSun1+31)=CalendarYear,MONTH(DecSun1+31)=12),DecSun1+31,""))</f>
        <v>41269</v>
      </c>
      <c r="C23" s="10">
        <f>IF(DAY(DecSun1)=1,IF(AND(YEAR(DecSun1+25)=CalendarYear,MONTH(DecSun1+25)=12),DecSun1+25,""),IF(AND(YEAR(DecSun1+32)=CalendarYear,MONTH(DecSun1+32)=12),DecSun1+32,""))</f>
        <v>41270</v>
      </c>
      <c r="D23" s="10">
        <f>IF(DAY(DecSun1)=1,IF(AND(YEAR(DecSun1+26)=CalendarYear,MONTH(DecSun1+26)=12),DecSun1+26,""),IF(AND(YEAR(DecSun1+33)=CalendarYear,MONTH(DecSun1+33)=12),DecSun1+33,""))</f>
        <v>41271</v>
      </c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5"/>
      <c r="B26" s="5"/>
      <c r="C26" s="5"/>
      <c r="D26" s="5"/>
      <c r="E26" s="5"/>
      <c r="F26" s="6"/>
      <c r="G26" s="6"/>
    </row>
    <row r="27" spans="1:7" ht="15">
      <c r="A27" s="11">
        <f>IF(DAY(AugSun1)=1,IF(AND(YEAR(AugSun1+29)=CalendarYear,MONTH(AugSun1+29)=8),AugSun1+29,""),IF(AND(YEAR(AugSun1+36)=CalendarYear,MONTH(AugSun1+36)=8),AugSun1+36,""))</f>
      </c>
      <c r="B27" s="12">
        <f>IF(DAY(AugSun1)=1,IF(AND(YEAR(AugSun1+30)=CalendarYear,MONTH(AugSun1+30)=8),AugSun1+30,""),IF(AND(YEAR(AugSun1+37)=CalendarYear,MONTH(AugSun1+37)=8),AugSun1+37,""))</f>
      </c>
      <c r="C27" s="22" t="s">
        <v>7</v>
      </c>
      <c r="D27" s="23"/>
      <c r="E27" s="23"/>
      <c r="F27" s="23"/>
      <c r="G27" s="24"/>
    </row>
    <row r="28" spans="1:7" ht="15">
      <c r="A28" s="8"/>
      <c r="B28" s="8"/>
      <c r="C28" s="25"/>
      <c r="D28" s="26"/>
      <c r="E28" s="26"/>
      <c r="F28" s="26"/>
      <c r="G28" s="27"/>
    </row>
  </sheetData>
  <sheetProtection/>
  <mergeCells count="2">
    <mergeCell ref="C27:G27"/>
    <mergeCell ref="C28:G2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Broward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 SOLAR Partner City Calendar of Events</dc:title>
  <dc:subject/>
  <dc:creator>sstrauss</dc:creator>
  <cp:keywords/>
  <dc:description/>
  <cp:lastModifiedBy>Dobies, Kenneth</cp:lastModifiedBy>
  <dcterms:created xsi:type="dcterms:W3CDTF">2012-09-05T17:24:32Z</dcterms:created>
  <dcterms:modified xsi:type="dcterms:W3CDTF">2012-09-06T13:22:06Z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